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01\share\１事務局\総務関係\6.決算書\R２決算書\R2年度決算書類\"/>
    </mc:Choice>
  </mc:AlternateContent>
  <xr:revisionPtr revIDLastSave="0" documentId="13_ncr:1_{AC6FA5FB-4B38-43DC-846C-4BF36CD125CB}" xr6:coauthVersionLast="47" xr6:coauthVersionMax="47" xr10:uidLastSave="{00000000-0000-0000-0000-000000000000}"/>
  <bookViews>
    <workbookView showHorizontalScroll="0" showVerticalScroll="0" xWindow="-120" yWindow="-120" windowWidth="20730" windowHeight="11160" tabRatio="856" activeTab="2" xr2:uid="{00000000-000D-0000-FFFF-FFFF00000000}"/>
  </bookViews>
  <sheets>
    <sheet name="歳入" sheetId="266" r:id="rId1"/>
    <sheet name="歳入(その他収入あり確定)" sheetId="272" r:id="rId2"/>
    <sheet name="歳出 (確定)" sheetId="269" r:id="rId3"/>
    <sheet name="Sheet1" sheetId="268" r:id="rId4"/>
  </sheets>
  <definedNames>
    <definedName name="_xlnm._FilterDatabase" localSheetId="2" hidden="1">'歳出 (確定)'!$A$1:$G$365</definedName>
    <definedName name="_xlnm._FilterDatabase" localSheetId="0" hidden="1">歳入!$A$52:$G$121</definedName>
    <definedName name="_xlnm.Print_Area" localSheetId="0">歳入!$A$1:$G$125</definedName>
    <definedName name="_xlnm.Print_Titles" localSheetId="2">'歳出 (確定)'!$1:$7</definedName>
    <definedName name="_xlnm.Print_Titles" localSheetId="0">歳入!$1:$7</definedName>
    <definedName name="_xlnm.Print_Titles" localSheetId="1">'歳入(その他収入あり確定)'!$1:$5</definedName>
  </definedNames>
  <calcPr calcId="181029"/>
</workbook>
</file>

<file path=xl/calcChain.xml><?xml version="1.0" encoding="utf-8"?>
<calcChain xmlns="http://schemas.openxmlformats.org/spreadsheetml/2006/main">
  <c r="F129" i="272" l="1"/>
  <c r="E128" i="272"/>
  <c r="F128" i="272" s="1"/>
  <c r="D128" i="272"/>
  <c r="F127" i="272"/>
  <c r="E126" i="272"/>
  <c r="F126" i="272" s="1"/>
  <c r="D126" i="272"/>
  <c r="F125" i="272"/>
  <c r="E124" i="272"/>
  <c r="F124" i="272" s="1"/>
  <c r="D124" i="272"/>
  <c r="F123" i="272"/>
  <c r="E122" i="272"/>
  <c r="F122" i="272" s="1"/>
  <c r="D122" i="272"/>
  <c r="D121" i="272" s="1"/>
  <c r="F120" i="272"/>
  <c r="F119" i="272"/>
  <c r="E119" i="272"/>
  <c r="D119" i="272"/>
  <c r="F118" i="272"/>
  <c r="F117" i="272"/>
  <c r="E117" i="272"/>
  <c r="D117" i="272"/>
  <c r="F116" i="272"/>
  <c r="F115" i="272"/>
  <c r="E114" i="272"/>
  <c r="F114" i="272" s="1"/>
  <c r="D114" i="272"/>
  <c r="F113" i="272"/>
  <c r="F112" i="272"/>
  <c r="F111" i="272"/>
  <c r="E110" i="272"/>
  <c r="F110" i="272" s="1"/>
  <c r="D110" i="272"/>
  <c r="D109" i="272"/>
  <c r="F108" i="272"/>
  <c r="E107" i="272"/>
  <c r="F107" i="272" s="1"/>
  <c r="D107" i="272"/>
  <c r="F106" i="272"/>
  <c r="F105" i="272"/>
  <c r="E104" i="272"/>
  <c r="E99" i="272" s="1"/>
  <c r="D104" i="272"/>
  <c r="F103" i="272"/>
  <c r="F102" i="272"/>
  <c r="F101" i="272"/>
  <c r="E100" i="272"/>
  <c r="D100" i="272"/>
  <c r="F98" i="272"/>
  <c r="F97" i="272"/>
  <c r="E97" i="272"/>
  <c r="D97" i="272"/>
  <c r="F96" i="272"/>
  <c r="F95" i="272"/>
  <c r="E95" i="272"/>
  <c r="D95" i="272"/>
  <c r="F94" i="272"/>
  <c r="F93" i="272"/>
  <c r="E93" i="272"/>
  <c r="E92" i="272" s="1"/>
  <c r="D93" i="272"/>
  <c r="D92" i="272" s="1"/>
  <c r="F91" i="272"/>
  <c r="E90" i="272"/>
  <c r="D90" i="272"/>
  <c r="F89" i="272"/>
  <c r="E88" i="272"/>
  <c r="F88" i="272" s="1"/>
  <c r="D88" i="272"/>
  <c r="D87" i="272" s="1"/>
  <c r="F86" i="272"/>
  <c r="E85" i="272"/>
  <c r="F85" i="272" s="1"/>
  <c r="D85" i="272"/>
  <c r="D84" i="272" s="1"/>
  <c r="F83" i="272"/>
  <c r="E82" i="272"/>
  <c r="E81" i="272" s="1"/>
  <c r="D82" i="272"/>
  <c r="D81" i="272" s="1"/>
  <c r="F80" i="272"/>
  <c r="E79" i="272"/>
  <c r="E78" i="272" s="1"/>
  <c r="F78" i="272" s="1"/>
  <c r="D79" i="272"/>
  <c r="D78" i="272" s="1"/>
  <c r="F77" i="272"/>
  <c r="E76" i="272"/>
  <c r="D76" i="272"/>
  <c r="D75" i="272" s="1"/>
  <c r="F74" i="272"/>
  <c r="E73" i="272"/>
  <c r="E72" i="272" s="1"/>
  <c r="D73" i="272"/>
  <c r="D72" i="272" s="1"/>
  <c r="F71" i="272"/>
  <c r="E70" i="272"/>
  <c r="F70" i="272" s="1"/>
  <c r="D70" i="272"/>
  <c r="D69" i="272" s="1"/>
  <c r="F68" i="272"/>
  <c r="E67" i="272"/>
  <c r="F67" i="272" s="1"/>
  <c r="D67" i="272"/>
  <c r="D66" i="272" s="1"/>
  <c r="F65" i="272"/>
  <c r="E64" i="272"/>
  <c r="F64" i="272" s="1"/>
  <c r="D64" i="272"/>
  <c r="D63" i="272" s="1"/>
  <c r="F62" i="272"/>
  <c r="E61" i="272"/>
  <c r="D61" i="272"/>
  <c r="D60" i="272" s="1"/>
  <c r="F59" i="272"/>
  <c r="E58" i="272"/>
  <c r="F58" i="272" s="1"/>
  <c r="D58" i="272"/>
  <c r="F57" i="272"/>
  <c r="E56" i="272"/>
  <c r="E55" i="272" s="1"/>
  <c r="D56" i="272"/>
  <c r="D55" i="272" s="1"/>
  <c r="F54" i="272"/>
  <c r="E53" i="272"/>
  <c r="E52" i="272" s="1"/>
  <c r="F52" i="272" s="1"/>
  <c r="D53" i="272"/>
  <c r="D52" i="272" s="1"/>
  <c r="F51" i="272"/>
  <c r="E50" i="272"/>
  <c r="D50" i="272"/>
  <c r="F49" i="272"/>
  <c r="E48" i="272"/>
  <c r="D48" i="272"/>
  <c r="F47" i="272"/>
  <c r="E46" i="272"/>
  <c r="D46" i="272"/>
  <c r="F45" i="272"/>
  <c r="E44" i="272"/>
  <c r="D44" i="272"/>
  <c r="F42" i="272"/>
  <c r="F41" i="272"/>
  <c r="F40" i="272"/>
  <c r="F39" i="272"/>
  <c r="E38" i="272"/>
  <c r="F38" i="272" s="1"/>
  <c r="F37" i="272"/>
  <c r="F36" i="272"/>
  <c r="F35" i="272"/>
  <c r="E34" i="272"/>
  <c r="F34" i="272" s="1"/>
  <c r="D34" i="272"/>
  <c r="E33" i="272"/>
  <c r="D33" i="272"/>
  <c r="F32" i="272"/>
  <c r="D31" i="272"/>
  <c r="F31" i="272" s="1"/>
  <c r="F30" i="272"/>
  <c r="E29" i="272"/>
  <c r="D29" i="272"/>
  <c r="F28" i="272"/>
  <c r="E27" i="272"/>
  <c r="F27" i="272" s="1"/>
  <c r="F26" i="272"/>
  <c r="E25" i="272"/>
  <c r="D25" i="272"/>
  <c r="F24" i="272"/>
  <c r="E23" i="272"/>
  <c r="D23" i="272"/>
  <c r="F22" i="272"/>
  <c r="E21" i="272"/>
  <c r="D21" i="272"/>
  <c r="F20" i="272"/>
  <c r="E19" i="272"/>
  <c r="D19" i="272"/>
  <c r="F18" i="272"/>
  <c r="E17" i="272"/>
  <c r="D17" i="272"/>
  <c r="F16" i="272"/>
  <c r="E15" i="272"/>
  <c r="D15" i="272"/>
  <c r="F14" i="272"/>
  <c r="E13" i="272"/>
  <c r="D13" i="272"/>
  <c r="F12" i="272"/>
  <c r="F11" i="272"/>
  <c r="E10" i="272"/>
  <c r="D10" i="272"/>
  <c r="D9" i="272" s="1"/>
  <c r="F256" i="269"/>
  <c r="F255" i="269"/>
  <c r="E253" i="269"/>
  <c r="D253" i="269"/>
  <c r="F345" i="269"/>
  <c r="F312" i="269"/>
  <c r="E288" i="269"/>
  <c r="D288" i="269"/>
  <c r="F291" i="269"/>
  <c r="E279" i="269"/>
  <c r="F143" i="269"/>
  <c r="D115" i="269"/>
  <c r="F142" i="269"/>
  <c r="F99" i="269"/>
  <c r="E106" i="269"/>
  <c r="D106" i="269"/>
  <c r="D105" i="269" s="1"/>
  <c r="E36" i="269"/>
  <c r="E70" i="266"/>
  <c r="E90" i="266"/>
  <c r="E81" i="266"/>
  <c r="E48" i="266"/>
  <c r="D48" i="266"/>
  <c r="E10" i="266"/>
  <c r="E27" i="266"/>
  <c r="E102" i="266"/>
  <c r="F50" i="272" l="1"/>
  <c r="F48" i="272"/>
  <c r="F10" i="272"/>
  <c r="F13" i="272"/>
  <c r="F21" i="272"/>
  <c r="F33" i="272"/>
  <c r="D43" i="272"/>
  <c r="F46" i="272"/>
  <c r="F53" i="272"/>
  <c r="F55" i="272"/>
  <c r="F19" i="272"/>
  <c r="F44" i="272"/>
  <c r="F56" i="272"/>
  <c r="D8" i="272"/>
  <c r="F17" i="272"/>
  <c r="F25" i="272"/>
  <c r="F15" i="272"/>
  <c r="F23" i="272"/>
  <c r="F29" i="272"/>
  <c r="F61" i="272"/>
  <c r="F79" i="272"/>
  <c r="F82" i="272"/>
  <c r="E66" i="272"/>
  <c r="F66" i="272" s="1"/>
  <c r="F72" i="272"/>
  <c r="F92" i="272"/>
  <c r="F100" i="272"/>
  <c r="E69" i="272"/>
  <c r="F69" i="272" s="1"/>
  <c r="F73" i="272"/>
  <c r="F76" i="272"/>
  <c r="F81" i="272"/>
  <c r="F90" i="272"/>
  <c r="D99" i="272"/>
  <c r="F99" i="272" s="1"/>
  <c r="E43" i="272"/>
  <c r="E63" i="272"/>
  <c r="F63" i="272" s="1"/>
  <c r="E75" i="272"/>
  <c r="F75" i="272" s="1"/>
  <c r="E87" i="272"/>
  <c r="F87" i="272" s="1"/>
  <c r="F104" i="272"/>
  <c r="E109" i="272"/>
  <c r="F109" i="272" s="1"/>
  <c r="E9" i="272"/>
  <c r="E60" i="272"/>
  <c r="F60" i="272" s="1"/>
  <c r="E84" i="272"/>
  <c r="F84" i="272" s="1"/>
  <c r="E121" i="272"/>
  <c r="F121" i="272" s="1"/>
  <c r="E315" i="269"/>
  <c r="E309" i="269"/>
  <c r="E303" i="269"/>
  <c r="F269" i="269"/>
  <c r="E259" i="269"/>
  <c r="E268" i="269"/>
  <c r="E264" i="269"/>
  <c r="F43" i="272" l="1"/>
  <c r="D130" i="272"/>
  <c r="F9" i="272"/>
  <c r="E8" i="272"/>
  <c r="E258" i="269"/>
  <c r="E155" i="269"/>
  <c r="E130" i="272" l="1"/>
  <c r="F8" i="272"/>
  <c r="F160" i="269"/>
  <c r="F130" i="272" l="1"/>
  <c r="B363" i="269"/>
  <c r="F159" i="269"/>
  <c r="E46" i="266"/>
  <c r="E118" i="266" l="1"/>
  <c r="F119" i="266" l="1"/>
  <c r="F121" i="266"/>
  <c r="F122" i="266"/>
  <c r="F123" i="266"/>
  <c r="F99" i="266"/>
  <c r="F100" i="266"/>
  <c r="F101" i="266"/>
  <c r="F103" i="266"/>
  <c r="F104" i="266"/>
  <c r="F105" i="266"/>
  <c r="F106" i="266"/>
  <c r="F109" i="266"/>
  <c r="F110" i="266"/>
  <c r="F111" i="266"/>
  <c r="F112" i="266"/>
  <c r="F113" i="266"/>
  <c r="F114" i="266"/>
  <c r="F115" i="266"/>
  <c r="F116" i="266"/>
  <c r="F77" i="266"/>
  <c r="F80" i="266"/>
  <c r="F81" i="266"/>
  <c r="F82" i="266"/>
  <c r="F83" i="266"/>
  <c r="F86" i="266"/>
  <c r="F89" i="266"/>
  <c r="F91" i="266"/>
  <c r="F94" i="266"/>
  <c r="F96" i="266"/>
  <c r="F62" i="266"/>
  <c r="F65" i="266"/>
  <c r="F68" i="266"/>
  <c r="F71" i="266"/>
  <c r="F74" i="266"/>
  <c r="F35" i="266"/>
  <c r="F36" i="266"/>
  <c r="F37" i="266"/>
  <c r="F38" i="266"/>
  <c r="F39" i="266"/>
  <c r="F40" i="266"/>
  <c r="F41" i="266"/>
  <c r="F42" i="266"/>
  <c r="F44" i="266"/>
  <c r="F45" i="266"/>
  <c r="F47" i="266"/>
  <c r="F49" i="266"/>
  <c r="F51" i="266"/>
  <c r="F54" i="266"/>
  <c r="F57" i="266"/>
  <c r="F58" i="266"/>
  <c r="F59" i="266"/>
  <c r="F11" i="266"/>
  <c r="F12" i="266"/>
  <c r="F14" i="266"/>
  <c r="F16" i="266"/>
  <c r="F18" i="266"/>
  <c r="F19" i="266"/>
  <c r="F20" i="266"/>
  <c r="F21" i="266"/>
  <c r="F22" i="266"/>
  <c r="F23" i="266"/>
  <c r="F24" i="266"/>
  <c r="F26" i="266"/>
  <c r="F28" i="266"/>
  <c r="F30" i="266"/>
  <c r="F31" i="266"/>
  <c r="F32" i="266"/>
  <c r="E9" i="269" l="1"/>
  <c r="E42" i="269"/>
  <c r="E13" i="266"/>
  <c r="F13" i="266" s="1"/>
  <c r="E342" i="269" l="1"/>
  <c r="E58" i="269" l="1"/>
  <c r="D268" i="269"/>
  <c r="F278" i="269"/>
  <c r="D180" i="269"/>
  <c r="D131" i="269"/>
  <c r="D40" i="269"/>
  <c r="D36" i="269"/>
  <c r="E93" i="266"/>
  <c r="E76" i="266"/>
  <c r="E50" i="266"/>
  <c r="E43" i="266" s="1"/>
  <c r="E34" i="266"/>
  <c r="D53" i="266"/>
  <c r="D115" i="266"/>
  <c r="D90" i="266"/>
  <c r="D15" i="266"/>
  <c r="D52" i="266" l="1"/>
  <c r="E334" i="269" l="1"/>
  <c r="E332" i="269"/>
  <c r="E330" i="269"/>
  <c r="E360" i="269"/>
  <c r="E358" i="269"/>
  <c r="E348" i="269"/>
  <c r="E295" i="269"/>
  <c r="D295" i="269"/>
  <c r="E45" i="269"/>
  <c r="E44" i="269" s="1"/>
  <c r="E34" i="269"/>
  <c r="E27" i="269"/>
  <c r="E14" i="269"/>
  <c r="D31" i="266"/>
  <c r="E29" i="266"/>
  <c r="F29" i="266" s="1"/>
  <c r="D29" i="266"/>
  <c r="F27" i="266"/>
  <c r="E25" i="266"/>
  <c r="F25" i="266" s="1"/>
  <c r="D25" i="266"/>
  <c r="E23" i="266"/>
  <c r="D23" i="266"/>
  <c r="E21" i="266"/>
  <c r="D21" i="266"/>
  <c r="E19" i="266"/>
  <c r="D19" i="266"/>
  <c r="E17" i="266"/>
  <c r="F17" i="266" s="1"/>
  <c r="D17" i="266"/>
  <c r="E15" i="266"/>
  <c r="F15" i="266" s="1"/>
  <c r="D13" i="266"/>
  <c r="E9" i="266"/>
  <c r="E8" i="266" s="1"/>
  <c r="D10" i="266"/>
  <c r="D9" i="266" l="1"/>
  <c r="F9" i="266" s="1"/>
  <c r="F10" i="266"/>
  <c r="D8" i="266" l="1"/>
  <c r="F8" i="266" s="1"/>
  <c r="D243" i="269"/>
  <c r="F195" i="269"/>
  <c r="E194" i="269"/>
  <c r="E199" i="269"/>
  <c r="E193" i="269" l="1"/>
  <c r="E213" i="269"/>
  <c r="E218" i="269"/>
  <c r="E229" i="269"/>
  <c r="F78" i="269"/>
  <c r="D61" i="266" l="1"/>
  <c r="D138" i="269"/>
  <c r="D45" i="269"/>
  <c r="D58" i="269"/>
  <c r="D67" i="269" l="1"/>
  <c r="D66" i="269" s="1"/>
  <c r="E67" i="269"/>
  <c r="E66" i="269" s="1"/>
  <c r="F45" i="269"/>
  <c r="E75" i="269"/>
  <c r="D75" i="269"/>
  <c r="F73" i="269"/>
  <c r="F72" i="269"/>
  <c r="F71" i="269"/>
  <c r="F70" i="269"/>
  <c r="F69" i="269"/>
  <c r="F68" i="269"/>
  <c r="F48" i="266"/>
  <c r="E44" i="266"/>
  <c r="D50" i="266"/>
  <c r="F50" i="266" s="1"/>
  <c r="D46" i="266"/>
  <c r="F46" i="266" s="1"/>
  <c r="D44" i="266"/>
  <c r="F235" i="269"/>
  <c r="F233" i="269"/>
  <c r="F12" i="269"/>
  <c r="F252" i="269"/>
  <c r="E234" i="269"/>
  <c r="D234" i="269"/>
  <c r="D194" i="269"/>
  <c r="D9" i="269"/>
  <c r="D14" i="269"/>
  <c r="E120" i="266"/>
  <c r="E122" i="266"/>
  <c r="E33" i="266"/>
  <c r="E108" i="266"/>
  <c r="F102" i="266"/>
  <c r="E105" i="266"/>
  <c r="F251" i="269"/>
  <c r="F260" i="269"/>
  <c r="F267" i="269"/>
  <c r="E247" i="269"/>
  <c r="F254" i="269"/>
  <c r="D247" i="269"/>
  <c r="D242" i="269" s="1"/>
  <c r="F240" i="269"/>
  <c r="F147" i="269"/>
  <c r="E63" i="269"/>
  <c r="F63" i="269" s="1"/>
  <c r="F65" i="269"/>
  <c r="F64" i="269"/>
  <c r="E38" i="266"/>
  <c r="F90" i="266"/>
  <c r="D122" i="266"/>
  <c r="D120" i="266"/>
  <c r="D118" i="266"/>
  <c r="F118" i="266" s="1"/>
  <c r="D108" i="266"/>
  <c r="E112" i="266"/>
  <c r="D112" i="266"/>
  <c r="D102" i="266"/>
  <c r="E98" i="266"/>
  <c r="D98" i="266"/>
  <c r="D303" i="269"/>
  <c r="F306" i="269"/>
  <c r="E282" i="269"/>
  <c r="D282" i="269"/>
  <c r="F285" i="269"/>
  <c r="F244" i="269"/>
  <c r="F245" i="269"/>
  <c r="E149" i="269"/>
  <c r="D149" i="269"/>
  <c r="F152" i="269"/>
  <c r="E125" i="269"/>
  <c r="D125" i="269"/>
  <c r="F97" i="269"/>
  <c r="E85" i="269"/>
  <c r="D85" i="269"/>
  <c r="F89" i="269"/>
  <c r="F88" i="269"/>
  <c r="F87" i="269"/>
  <c r="F86" i="269"/>
  <c r="F359" i="269"/>
  <c r="D358" i="269"/>
  <c r="F357" i="269"/>
  <c r="F356" i="269"/>
  <c r="F355" i="269"/>
  <c r="F354" i="269"/>
  <c r="F353" i="269"/>
  <c r="F352" i="269"/>
  <c r="F351" i="269"/>
  <c r="F350" i="269"/>
  <c r="F349" i="269"/>
  <c r="D348" i="269"/>
  <c r="F347" i="269"/>
  <c r="F346" i="269"/>
  <c r="F344" i="269"/>
  <c r="F343" i="269"/>
  <c r="D342" i="269"/>
  <c r="F341" i="269"/>
  <c r="F340" i="269"/>
  <c r="F339" i="269"/>
  <c r="F338" i="269"/>
  <c r="E337" i="269"/>
  <c r="D337" i="269"/>
  <c r="F335" i="269"/>
  <c r="D334" i="269"/>
  <c r="F333" i="269"/>
  <c r="D332" i="269"/>
  <c r="F331" i="269"/>
  <c r="D330" i="269"/>
  <c r="F329" i="269"/>
  <c r="F328" i="269"/>
  <c r="F327" i="269"/>
  <c r="F326" i="269"/>
  <c r="F325" i="269"/>
  <c r="F324" i="269"/>
  <c r="F323" i="269"/>
  <c r="F322" i="269"/>
  <c r="F321" i="269"/>
  <c r="F320" i="269"/>
  <c r="F319" i="269"/>
  <c r="F318" i="269"/>
  <c r="F317" i="269"/>
  <c r="F316" i="269"/>
  <c r="D315" i="269"/>
  <c r="F314" i="269"/>
  <c r="F313" i="269"/>
  <c r="F311" i="269"/>
  <c r="F310" i="269"/>
  <c r="D309" i="269"/>
  <c r="F308" i="269"/>
  <c r="F307" i="269"/>
  <c r="F305" i="269"/>
  <c r="F304" i="269"/>
  <c r="F301" i="269"/>
  <c r="F300" i="269"/>
  <c r="F299" i="269"/>
  <c r="F298" i="269"/>
  <c r="F297" i="269"/>
  <c r="F296" i="269"/>
  <c r="F294" i="269"/>
  <c r="F293" i="269"/>
  <c r="F292" i="269"/>
  <c r="F290" i="269"/>
  <c r="F289" i="269"/>
  <c r="F287" i="269"/>
  <c r="F286" i="269"/>
  <c r="F284" i="269"/>
  <c r="F283" i="269"/>
  <c r="F280" i="269"/>
  <c r="D279" i="269"/>
  <c r="F277" i="269"/>
  <c r="F276" i="269"/>
  <c r="F275" i="269"/>
  <c r="F274" i="269"/>
  <c r="F273" i="269"/>
  <c r="F272" i="269"/>
  <c r="F271" i="269"/>
  <c r="F270" i="269"/>
  <c r="F266" i="269"/>
  <c r="F265" i="269"/>
  <c r="D264" i="269"/>
  <c r="F263" i="269"/>
  <c r="F262" i="269"/>
  <c r="F261" i="269"/>
  <c r="D259" i="269"/>
  <c r="F257" i="269"/>
  <c r="F250" i="269"/>
  <c r="F249" i="269"/>
  <c r="F248" i="269"/>
  <c r="F246" i="269"/>
  <c r="E243" i="269"/>
  <c r="F241" i="269"/>
  <c r="F239" i="269"/>
  <c r="F238" i="269"/>
  <c r="F237" i="269"/>
  <c r="E236" i="269"/>
  <c r="D236" i="269"/>
  <c r="F232" i="269"/>
  <c r="F231" i="269"/>
  <c r="F230" i="269"/>
  <c r="D229" i="269"/>
  <c r="D228" i="269" s="1"/>
  <c r="F227" i="269"/>
  <c r="F226" i="269"/>
  <c r="F225" i="269"/>
  <c r="F224" i="269"/>
  <c r="F223" i="269"/>
  <c r="F222" i="269"/>
  <c r="F221" i="269"/>
  <c r="F220" i="269"/>
  <c r="F219" i="269"/>
  <c r="D218" i="269"/>
  <c r="F217" i="269"/>
  <c r="F216" i="269"/>
  <c r="F215" i="269"/>
  <c r="F214" i="269"/>
  <c r="D213" i="269"/>
  <c r="F211" i="269"/>
  <c r="F210" i="269"/>
  <c r="F209" i="269"/>
  <c r="F208" i="269"/>
  <c r="E207" i="269"/>
  <c r="D207" i="269"/>
  <c r="D206" i="269" s="1"/>
  <c r="F205" i="269"/>
  <c r="F204" i="269"/>
  <c r="F203" i="269"/>
  <c r="F202" i="269"/>
  <c r="F201" i="269"/>
  <c r="F200" i="269"/>
  <c r="D199" i="269"/>
  <c r="F198" i="269"/>
  <c r="F197" i="269"/>
  <c r="F196" i="269"/>
  <c r="F192" i="269"/>
  <c r="F191" i="269"/>
  <c r="F190" i="269"/>
  <c r="F189" i="269"/>
  <c r="F188" i="269"/>
  <c r="F187" i="269"/>
  <c r="E186" i="269"/>
  <c r="D186" i="269"/>
  <c r="F185" i="269"/>
  <c r="E184" i="269"/>
  <c r="D184" i="269"/>
  <c r="F182" i="269"/>
  <c r="F181" i="269"/>
  <c r="E180" i="269"/>
  <c r="F179" i="269"/>
  <c r="E178" i="269"/>
  <c r="D178" i="269"/>
  <c r="D177" i="269" s="1"/>
  <c r="F176" i="269"/>
  <c r="F175" i="269"/>
  <c r="F174" i="269"/>
  <c r="F173" i="269"/>
  <c r="F172" i="269"/>
  <c r="E171" i="269"/>
  <c r="D171" i="269"/>
  <c r="F170" i="269"/>
  <c r="E169" i="269"/>
  <c r="D169" i="269"/>
  <c r="F168" i="269"/>
  <c r="F167" i="269"/>
  <c r="F166" i="269"/>
  <c r="F165" i="269"/>
  <c r="E164" i="269"/>
  <c r="D164" i="269"/>
  <c r="F162" i="269"/>
  <c r="E161" i="269"/>
  <c r="D161" i="269"/>
  <c r="F158" i="269"/>
  <c r="F157" i="269"/>
  <c r="F156" i="269"/>
  <c r="D155" i="269"/>
  <c r="F154" i="269"/>
  <c r="F153" i="269"/>
  <c r="F151" i="269"/>
  <c r="F150" i="269"/>
  <c r="F146" i="269"/>
  <c r="F145" i="269"/>
  <c r="F144" i="269"/>
  <c r="F141" i="269"/>
  <c r="F140" i="269"/>
  <c r="F139" i="269"/>
  <c r="E138" i="269"/>
  <c r="F137" i="269"/>
  <c r="F136" i="269"/>
  <c r="F135" i="269"/>
  <c r="F134" i="269"/>
  <c r="F133" i="269"/>
  <c r="F132" i="269"/>
  <c r="E131" i="269"/>
  <c r="F130" i="269"/>
  <c r="F129" i="269"/>
  <c r="F128" i="269"/>
  <c r="F126" i="269"/>
  <c r="F123" i="269"/>
  <c r="F122" i="269"/>
  <c r="F121" i="269"/>
  <c r="F120" i="269"/>
  <c r="F119" i="269"/>
  <c r="F118" i="269"/>
  <c r="F117" i="269"/>
  <c r="F116" i="269"/>
  <c r="E115" i="269"/>
  <c r="F114" i="269"/>
  <c r="F113" i="269"/>
  <c r="F112" i="269"/>
  <c r="F111" i="269"/>
  <c r="E110" i="269"/>
  <c r="D110" i="269"/>
  <c r="F108" i="269"/>
  <c r="F107" i="269"/>
  <c r="E105" i="269"/>
  <c r="F104" i="269"/>
  <c r="F103" i="269"/>
  <c r="F102" i="269"/>
  <c r="F101" i="269"/>
  <c r="F100" i="269"/>
  <c r="F98" i="269"/>
  <c r="F96" i="269"/>
  <c r="E95" i="269"/>
  <c r="D95" i="269"/>
  <c r="F94" i="269"/>
  <c r="F93" i="269"/>
  <c r="F92" i="269"/>
  <c r="F91" i="269"/>
  <c r="E90" i="269"/>
  <c r="D90" i="269"/>
  <c r="F83" i="269"/>
  <c r="F82" i="269"/>
  <c r="F81" i="269"/>
  <c r="E80" i="269"/>
  <c r="D80" i="269"/>
  <c r="F79" i="269"/>
  <c r="F77" i="269"/>
  <c r="F76" i="269"/>
  <c r="F62" i="269"/>
  <c r="F61" i="269"/>
  <c r="F60" i="269"/>
  <c r="F59" i="269"/>
  <c r="F58" i="269"/>
  <c r="F53" i="269"/>
  <c r="F52" i="269"/>
  <c r="F51" i="269"/>
  <c r="F50" i="269"/>
  <c r="F49" i="269"/>
  <c r="F48" i="269"/>
  <c r="F47" i="269"/>
  <c r="F46" i="269"/>
  <c r="F43" i="269"/>
  <c r="D42" i="269"/>
  <c r="F41" i="269"/>
  <c r="E40" i="269"/>
  <c r="F39" i="269"/>
  <c r="E38" i="269"/>
  <c r="D38" i="269"/>
  <c r="F37" i="269"/>
  <c r="F35" i="269"/>
  <c r="D34" i="269"/>
  <c r="F33" i="269"/>
  <c r="F32" i="269"/>
  <c r="F31" i="269"/>
  <c r="F30" i="269"/>
  <c r="F29" i="269"/>
  <c r="F28" i="269"/>
  <c r="D27" i="269"/>
  <c r="F26" i="269"/>
  <c r="F25" i="269"/>
  <c r="F24" i="269"/>
  <c r="F23" i="269"/>
  <c r="F22" i="269"/>
  <c r="F21" i="269"/>
  <c r="F20" i="269"/>
  <c r="F19" i="269"/>
  <c r="F18" i="269"/>
  <c r="F17" i="269"/>
  <c r="F16" i="269"/>
  <c r="F15" i="269"/>
  <c r="F13" i="269"/>
  <c r="F11" i="269"/>
  <c r="F10" i="269"/>
  <c r="D105" i="266"/>
  <c r="D33" i="266"/>
  <c r="D34" i="266"/>
  <c r="F34" i="266" s="1"/>
  <c r="D82" i="266"/>
  <c r="D81" i="266" s="1"/>
  <c r="E82" i="266"/>
  <c r="D79" i="266"/>
  <c r="D78" i="266" s="1"/>
  <c r="E79" i="266"/>
  <c r="D73" i="266"/>
  <c r="E73" i="266"/>
  <c r="D70" i="266"/>
  <c r="D67" i="266"/>
  <c r="D66" i="266" s="1"/>
  <c r="E67" i="266"/>
  <c r="E66" i="266" s="1"/>
  <c r="D64" i="266"/>
  <c r="E64" i="266"/>
  <c r="D88" i="266"/>
  <c r="D87" i="266" s="1"/>
  <c r="E88" i="266"/>
  <c r="E87" i="266" s="1"/>
  <c r="D85" i="266"/>
  <c r="D84" i="266" s="1"/>
  <c r="E85" i="266"/>
  <c r="E53" i="266"/>
  <c r="E115" i="266"/>
  <c r="E61" i="266"/>
  <c r="F61" i="266" s="1"/>
  <c r="E56" i="266"/>
  <c r="E58" i="266"/>
  <c r="E75" i="266"/>
  <c r="E95" i="266"/>
  <c r="F95" i="266" s="1"/>
  <c r="D60" i="266"/>
  <c r="D56" i="266"/>
  <c r="D58" i="266"/>
  <c r="D76" i="266"/>
  <c r="D93" i="266"/>
  <c r="F93" i="266" s="1"/>
  <c r="D95" i="266"/>
  <c r="F361" i="269"/>
  <c r="D360" i="269"/>
  <c r="D8" i="269" l="1"/>
  <c r="E148" i="269"/>
  <c r="E74" i="269"/>
  <c r="F98" i="266"/>
  <c r="E92" i="266"/>
  <c r="D75" i="266"/>
  <c r="F75" i="266" s="1"/>
  <c r="F76" i="266"/>
  <c r="F33" i="266"/>
  <c r="E177" i="269"/>
  <c r="F87" i="266"/>
  <c r="F88" i="266"/>
  <c r="E84" i="266"/>
  <c r="F84" i="266" s="1"/>
  <c r="F85" i="266"/>
  <c r="E78" i="266"/>
  <c r="F78" i="266" s="1"/>
  <c r="F79" i="266"/>
  <c r="E72" i="266"/>
  <c r="F73" i="266"/>
  <c r="E69" i="266"/>
  <c r="F70" i="266"/>
  <c r="F66" i="266"/>
  <c r="F67" i="266"/>
  <c r="E63" i="266"/>
  <c r="F64" i="266"/>
  <c r="E55" i="266"/>
  <c r="F56" i="266"/>
  <c r="E117" i="266"/>
  <c r="F120" i="266"/>
  <c r="E107" i="266"/>
  <c r="F108" i="266"/>
  <c r="E52" i="266"/>
  <c r="F52" i="266" s="1"/>
  <c r="F53" i="266"/>
  <c r="D97" i="266"/>
  <c r="E97" i="266"/>
  <c r="D124" i="269"/>
  <c r="E242" i="269"/>
  <c r="D212" i="269"/>
  <c r="F42" i="269"/>
  <c r="E163" i="269"/>
  <c r="D183" i="269"/>
  <c r="F186" i="269"/>
  <c r="F259" i="269"/>
  <c r="F264" i="269"/>
  <c r="F268" i="269"/>
  <c r="D302" i="269"/>
  <c r="F149" i="269"/>
  <c r="F115" i="269"/>
  <c r="F161" i="269"/>
  <c r="F171" i="269"/>
  <c r="F218" i="269"/>
  <c r="F337" i="269"/>
  <c r="F125" i="269"/>
  <c r="F66" i="269"/>
  <c r="F279" i="269"/>
  <c r="E281" i="269"/>
  <c r="F110" i="269"/>
  <c r="F131" i="269"/>
  <c r="F138" i="269"/>
  <c r="F295" i="269"/>
  <c r="F40" i="269"/>
  <c r="F164" i="269"/>
  <c r="F315" i="269"/>
  <c r="F330" i="269"/>
  <c r="F9" i="269"/>
  <c r="F194" i="269"/>
  <c r="F309" i="269"/>
  <c r="F234" i="269"/>
  <c r="F106" i="269"/>
  <c r="E109" i="269"/>
  <c r="D148" i="269"/>
  <c r="F27" i="269"/>
  <c r="F34" i="269"/>
  <c r="F90" i="269"/>
  <c r="D163" i="269"/>
  <c r="F180" i="269"/>
  <c r="F243" i="269"/>
  <c r="F332" i="269"/>
  <c r="E302" i="269"/>
  <c r="F342" i="269"/>
  <c r="F253" i="269"/>
  <c r="F14" i="269"/>
  <c r="D69" i="266"/>
  <c r="F207" i="269"/>
  <c r="E206" i="269"/>
  <c r="F206" i="269" s="1"/>
  <c r="E60" i="266"/>
  <c r="F60" i="266" s="1"/>
  <c r="F184" i="269"/>
  <c r="E183" i="269"/>
  <c r="D281" i="269"/>
  <c r="F178" i="269"/>
  <c r="D74" i="269"/>
  <c r="F80" i="269"/>
  <c r="D193" i="269"/>
  <c r="F199" i="269"/>
  <c r="F236" i="269"/>
  <c r="E228" i="269"/>
  <c r="D92" i="266"/>
  <c r="F92" i="266" s="1"/>
  <c r="D72" i="266"/>
  <c r="D109" i="269"/>
  <c r="D258" i="269"/>
  <c r="F288" i="269"/>
  <c r="D117" i="266"/>
  <c r="F247" i="269"/>
  <c r="D55" i="266"/>
  <c r="E8" i="269"/>
  <c r="F229" i="269"/>
  <c r="F67" i="269"/>
  <c r="F75" i="269"/>
  <c r="F360" i="269"/>
  <c r="F36" i="269"/>
  <c r="F38" i="269"/>
  <c r="F95" i="269"/>
  <c r="F155" i="269"/>
  <c r="F169" i="269"/>
  <c r="E212" i="269"/>
  <c r="F334" i="269"/>
  <c r="E336" i="269"/>
  <c r="F348" i="269"/>
  <c r="F358" i="269"/>
  <c r="E124" i="269"/>
  <c r="F282" i="269"/>
  <c r="F303" i="269"/>
  <c r="D43" i="266"/>
  <c r="F43" i="266" s="1"/>
  <c r="D44" i="269"/>
  <c r="E84" i="269"/>
  <c r="F213" i="269"/>
  <c r="D336" i="269"/>
  <c r="D107" i="266"/>
  <c r="D63" i="266"/>
  <c r="F85" i="269"/>
  <c r="F117" i="266" l="1"/>
  <c r="F107" i="266"/>
  <c r="F97" i="266"/>
  <c r="F72" i="266"/>
  <c r="F69" i="266"/>
  <c r="F63" i="266"/>
  <c r="F55" i="266"/>
  <c r="F212" i="269"/>
  <c r="E124" i="266"/>
  <c r="E362" i="269"/>
  <c r="B364" i="269" s="1"/>
  <c r="F281" i="269"/>
  <c r="F177" i="269"/>
  <c r="F163" i="269"/>
  <c r="F302" i="269"/>
  <c r="F183" i="269"/>
  <c r="F228" i="269"/>
  <c r="F242" i="269"/>
  <c r="F336" i="269"/>
  <c r="F124" i="269"/>
  <c r="F258" i="269"/>
  <c r="F8" i="269"/>
  <c r="F193" i="269"/>
  <c r="F74" i="269"/>
  <c r="F109" i="269"/>
  <c r="F148" i="269"/>
  <c r="F44" i="269"/>
  <c r="D84" i="269"/>
  <c r="F105" i="269"/>
  <c r="D124" i="266"/>
  <c r="E363" i="269" l="1"/>
  <c r="E365" i="269" s="1"/>
  <c r="F124" i="266"/>
  <c r="F84" i="269"/>
  <c r="D362" i="269"/>
  <c r="F362" i="26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広野町社会福祉協議会</author>
  </authors>
  <commentList>
    <comment ref="G46" authorId="0" shapeId="0" xr:uid="{00000000-0006-0000-0100-000001000000}">
      <text>
        <r>
          <rPr>
            <b/>
            <sz val="15"/>
            <color indexed="81"/>
            <rFont val="ＭＳ Ｐゴシック"/>
            <family val="3"/>
            <charset val="128"/>
          </rPr>
          <t>理容ボランティア
10,000</t>
        </r>
      </text>
    </comment>
    <comment ref="G47" authorId="0" shapeId="0" xr:uid="{00000000-0006-0000-0100-000002000000}">
      <text>
        <r>
          <rPr>
            <b/>
            <sz val="15"/>
            <color indexed="81"/>
            <rFont val="ＭＳ Ｐゴシック"/>
            <family val="3"/>
            <charset val="128"/>
          </rPr>
          <t>諸経費
15,000円</t>
        </r>
      </text>
    </comment>
    <comment ref="G48" authorId="0" shapeId="0" xr:uid="{00000000-0006-0000-0100-000003000000}">
      <text>
        <r>
          <rPr>
            <b/>
            <sz val="15"/>
            <color indexed="81"/>
            <rFont val="ＭＳ Ｐゴシック"/>
            <family val="3"/>
            <charset val="128"/>
          </rPr>
          <t>日赤奉仕作業
30,000　1/3</t>
        </r>
      </text>
    </comment>
    <comment ref="G49" authorId="0" shapeId="0" xr:uid="{00000000-0006-0000-0100-000004000000}">
      <text>
        <r>
          <rPr>
            <b/>
            <sz val="15"/>
            <color indexed="81"/>
            <rFont val="ＭＳ Ｐゴシック"/>
            <family val="3"/>
            <charset val="128"/>
          </rPr>
          <t>日赤奉仕作業
30,000　1/3</t>
        </r>
      </text>
    </comment>
    <comment ref="G50" authorId="0" shapeId="0" xr:uid="{00000000-0006-0000-0100-000005000000}">
      <text>
        <r>
          <rPr>
            <b/>
            <sz val="15"/>
            <color indexed="81"/>
            <rFont val="ＭＳ Ｐゴシック"/>
            <family val="3"/>
            <charset val="128"/>
          </rPr>
          <t>ボランティア活動育成費
96,000円
日赤募金協力費
96,000</t>
        </r>
      </text>
    </comment>
    <comment ref="G52" authorId="0" shapeId="0" xr:uid="{00000000-0006-0000-0100-000006000000}">
      <text>
        <r>
          <rPr>
            <b/>
            <sz val="15"/>
            <color indexed="81"/>
            <rFont val="ＭＳ Ｐゴシック"/>
            <family val="3"/>
            <charset val="128"/>
          </rPr>
          <t>日赤奉仕作業
30,000　1/3</t>
        </r>
      </text>
    </comment>
    <comment ref="G53" authorId="0" shapeId="0" xr:uid="{00000000-0006-0000-0100-000007000000}">
      <text>
        <r>
          <rPr>
            <b/>
            <sz val="15"/>
            <color indexed="81"/>
            <rFont val="ＭＳ Ｐゴシック"/>
            <family val="3"/>
            <charset val="128"/>
          </rPr>
          <t>スカットボール大会費
50,000
パークゴルフ大会費
50,000
スポーツ吹矢大会費
50,000</t>
        </r>
      </text>
    </comment>
    <comment ref="G68" authorId="0" shapeId="0" xr:uid="{00000000-0006-0000-0100-000008000000}">
      <text>
        <r>
          <rPr>
            <b/>
            <sz val="15"/>
            <color indexed="81"/>
            <rFont val="ＭＳ Ｐゴシック"/>
            <family val="3"/>
            <charset val="128"/>
          </rPr>
          <t>理容ボランティア
10,000</t>
        </r>
      </text>
    </comment>
    <comment ref="G69" authorId="0" shapeId="0" xr:uid="{00000000-0006-0000-0100-000009000000}">
      <text>
        <r>
          <rPr>
            <b/>
            <sz val="15"/>
            <color indexed="81"/>
            <rFont val="ＭＳ Ｐゴシック"/>
            <family val="3"/>
            <charset val="128"/>
          </rPr>
          <t>諸経費
15,000円</t>
        </r>
      </text>
    </comment>
    <comment ref="G70" authorId="0" shapeId="0" xr:uid="{00000000-0006-0000-0100-00000A000000}">
      <text>
        <r>
          <rPr>
            <b/>
            <sz val="15"/>
            <color indexed="81"/>
            <rFont val="ＭＳ Ｐゴシック"/>
            <family val="3"/>
            <charset val="128"/>
          </rPr>
          <t>日赤奉仕作業
30,000　1/3</t>
        </r>
      </text>
    </comment>
    <comment ref="G71" authorId="0" shapeId="0" xr:uid="{00000000-0006-0000-0100-00000B000000}">
      <text>
        <r>
          <rPr>
            <b/>
            <sz val="15"/>
            <color indexed="81"/>
            <rFont val="ＭＳ Ｐゴシック"/>
            <family val="3"/>
            <charset val="128"/>
          </rPr>
          <t>日赤奉仕作業
30,000　1/3</t>
        </r>
      </text>
    </comment>
    <comment ref="G72" authorId="0" shapeId="0" xr:uid="{00000000-0006-0000-0100-00000C000000}">
      <text>
        <r>
          <rPr>
            <b/>
            <sz val="15"/>
            <color indexed="81"/>
            <rFont val="ＭＳ Ｐゴシック"/>
            <family val="3"/>
            <charset val="128"/>
          </rPr>
          <t>ボランティア活動育成費
96,000円
日赤募金協力費
96,000</t>
        </r>
      </text>
    </comment>
  </commentList>
</comments>
</file>

<file path=xl/sharedStrings.xml><?xml version="1.0" encoding="utf-8"?>
<sst xmlns="http://schemas.openxmlformats.org/spreadsheetml/2006/main" count="970" uniqueCount="401">
  <si>
    <t>会計名　一般会計</t>
    <rPh sb="0" eb="2">
      <t>カイケイ</t>
    </rPh>
    <rPh sb="2" eb="3">
      <t>メイ</t>
    </rPh>
    <rPh sb="4" eb="6">
      <t>イッパン</t>
    </rPh>
    <rPh sb="6" eb="8">
      <t>カイケイ</t>
    </rPh>
    <phoneticPr fontId="2"/>
  </si>
  <si>
    <t>大</t>
    <rPh sb="0" eb="1">
      <t>ダイ</t>
    </rPh>
    <phoneticPr fontId="2"/>
  </si>
  <si>
    <t>中</t>
    <rPh sb="0" eb="1">
      <t>チュウ</t>
    </rPh>
    <phoneticPr fontId="2"/>
  </si>
  <si>
    <t>科　　　目</t>
    <rPh sb="0" eb="1">
      <t>カ</t>
    </rPh>
    <rPh sb="4" eb="5">
      <t>モク</t>
    </rPh>
    <phoneticPr fontId="2"/>
  </si>
  <si>
    <t>区　　　分</t>
    <rPh sb="0" eb="1">
      <t>ク</t>
    </rPh>
    <rPh sb="4" eb="5">
      <t>ブン</t>
    </rPh>
    <phoneticPr fontId="2"/>
  </si>
  <si>
    <t>説　明（ 積 算 内 訳 ）</t>
    <rPh sb="0" eb="1">
      <t>セツ</t>
    </rPh>
    <rPh sb="2" eb="3">
      <t>メイ</t>
    </rPh>
    <rPh sb="5" eb="6">
      <t>セキ</t>
    </rPh>
    <rPh sb="7" eb="8">
      <t>サン</t>
    </rPh>
    <rPh sb="9" eb="10">
      <t>ウチ</t>
    </rPh>
    <rPh sb="11" eb="12">
      <t>ワケ</t>
    </rPh>
    <phoneticPr fontId="2"/>
  </si>
  <si>
    <t>増 減 額</t>
    <rPh sb="0" eb="1">
      <t>ゾウ</t>
    </rPh>
    <rPh sb="2" eb="3">
      <t>ゲン</t>
    </rPh>
    <rPh sb="4" eb="5">
      <t>ガク</t>
    </rPh>
    <phoneticPr fontId="2"/>
  </si>
  <si>
    <t>法人名　社会福祉法人 広野町社会福祉協議会</t>
    <rPh sb="0" eb="2">
      <t>ホウジン</t>
    </rPh>
    <rPh sb="2" eb="3">
      <t>メイ</t>
    </rPh>
    <rPh sb="4" eb="6">
      <t>シャカイ</t>
    </rPh>
    <rPh sb="6" eb="8">
      <t>フクシ</t>
    </rPh>
    <rPh sb="8" eb="10">
      <t>ホウジン</t>
    </rPh>
    <rPh sb="11" eb="14">
      <t>ヒロノマチ</t>
    </rPh>
    <rPh sb="14" eb="16">
      <t>シャカイ</t>
    </rPh>
    <rPh sb="16" eb="18">
      <t>フクシ</t>
    </rPh>
    <rPh sb="18" eb="21">
      <t>キョウギカイ</t>
    </rPh>
    <phoneticPr fontId="2"/>
  </si>
  <si>
    <t>単位：円</t>
    <rPh sb="0" eb="2">
      <t>タンイ</t>
    </rPh>
    <rPh sb="3" eb="4">
      <t>エン</t>
    </rPh>
    <phoneticPr fontId="2"/>
  </si>
  <si>
    <t>既 定 額</t>
    <rPh sb="0" eb="1">
      <t>キ</t>
    </rPh>
    <rPh sb="2" eb="3">
      <t>サダム</t>
    </rPh>
    <rPh sb="4" eb="5">
      <t>ガク</t>
    </rPh>
    <phoneticPr fontId="2"/>
  </si>
  <si>
    <t>決 算 額</t>
    <rPh sb="0" eb="1">
      <t>ケツ</t>
    </rPh>
    <rPh sb="2" eb="3">
      <t>サン</t>
    </rPh>
    <rPh sb="4" eb="5">
      <t>ガク</t>
    </rPh>
    <phoneticPr fontId="2"/>
  </si>
  <si>
    <t>1.法人運営事業</t>
    <rPh sb="2" eb="4">
      <t>ホウジン</t>
    </rPh>
    <rPh sb="4" eb="6">
      <t>ウンエイ</t>
    </rPh>
    <rPh sb="6" eb="8">
      <t>ジギョウ</t>
    </rPh>
    <phoneticPr fontId="2"/>
  </si>
  <si>
    <t>1.会費収入</t>
    <rPh sb="2" eb="4">
      <t>カイヒ</t>
    </rPh>
    <rPh sb="4" eb="6">
      <t>シュウニュウ</t>
    </rPh>
    <phoneticPr fontId="2"/>
  </si>
  <si>
    <t>一般会員会費収入</t>
    <rPh sb="0" eb="2">
      <t>イッパン</t>
    </rPh>
    <rPh sb="2" eb="4">
      <t>カイイン</t>
    </rPh>
    <rPh sb="4" eb="6">
      <t>カイヒ</t>
    </rPh>
    <rPh sb="6" eb="8">
      <t>シュウニュウ</t>
    </rPh>
    <phoneticPr fontId="2"/>
  </si>
  <si>
    <t>特別会員会費収入</t>
    <rPh sb="0" eb="2">
      <t>トクベツ</t>
    </rPh>
    <rPh sb="2" eb="4">
      <t>カイイン</t>
    </rPh>
    <rPh sb="4" eb="6">
      <t>カイヒ</t>
    </rPh>
    <rPh sb="6" eb="8">
      <t>シュウニュウ</t>
    </rPh>
    <phoneticPr fontId="2"/>
  </si>
  <si>
    <t>2.寄付金収入</t>
    <rPh sb="2" eb="5">
      <t>キフキン</t>
    </rPh>
    <rPh sb="5" eb="7">
      <t>シュウニュウ</t>
    </rPh>
    <phoneticPr fontId="2"/>
  </si>
  <si>
    <t>1.寄付金収入</t>
    <rPh sb="2" eb="5">
      <t>キフキン</t>
    </rPh>
    <rPh sb="5" eb="7">
      <t>シュウニュウ</t>
    </rPh>
    <phoneticPr fontId="2"/>
  </si>
  <si>
    <t>3.運営費収入</t>
    <rPh sb="2" eb="5">
      <t>ウンエイヒ</t>
    </rPh>
    <rPh sb="5" eb="7">
      <t>シュウニュウ</t>
    </rPh>
    <phoneticPr fontId="2"/>
  </si>
  <si>
    <t>1.運営費収入</t>
    <rPh sb="2" eb="5">
      <t>ウンエイヒ</t>
    </rPh>
    <rPh sb="5" eb="7">
      <t>シュウニュウ</t>
    </rPh>
    <phoneticPr fontId="2"/>
  </si>
  <si>
    <t>繰越金収入</t>
    <rPh sb="0" eb="2">
      <t>クリコシ</t>
    </rPh>
    <rPh sb="2" eb="3">
      <t>キン</t>
    </rPh>
    <rPh sb="3" eb="5">
      <t>シュウニュウ</t>
    </rPh>
    <phoneticPr fontId="2"/>
  </si>
  <si>
    <t>4.雑収入</t>
    <rPh sb="2" eb="3">
      <t>ザツ</t>
    </rPh>
    <rPh sb="3" eb="5">
      <t>シュウニュウ</t>
    </rPh>
    <phoneticPr fontId="2"/>
  </si>
  <si>
    <t>1.雑収入</t>
    <rPh sb="2" eb="3">
      <t>ザツ</t>
    </rPh>
    <rPh sb="3" eb="5">
      <t>シュウニュウ</t>
    </rPh>
    <phoneticPr fontId="2"/>
  </si>
  <si>
    <t>5.受取利息配当金収入</t>
    <rPh sb="2" eb="4">
      <t>ウケトリ</t>
    </rPh>
    <rPh sb="4" eb="6">
      <t>リソク</t>
    </rPh>
    <rPh sb="6" eb="9">
      <t>ハイトウキン</t>
    </rPh>
    <rPh sb="9" eb="11">
      <t>シュウニュウ</t>
    </rPh>
    <phoneticPr fontId="2"/>
  </si>
  <si>
    <t>1.受取利息配当金収入</t>
    <rPh sb="2" eb="4">
      <t>ウケトリ</t>
    </rPh>
    <rPh sb="4" eb="6">
      <t>リソク</t>
    </rPh>
    <rPh sb="6" eb="9">
      <t>ハイトウキン</t>
    </rPh>
    <rPh sb="9" eb="11">
      <t>シュウニュウ</t>
    </rPh>
    <phoneticPr fontId="2"/>
  </si>
  <si>
    <t>6.経理区分間繰入金収入</t>
    <rPh sb="2" eb="4">
      <t>ケイリ</t>
    </rPh>
    <rPh sb="4" eb="6">
      <t>クブン</t>
    </rPh>
    <rPh sb="6" eb="7">
      <t>カン</t>
    </rPh>
    <rPh sb="7" eb="9">
      <t>クリイレ</t>
    </rPh>
    <rPh sb="9" eb="10">
      <t>キン</t>
    </rPh>
    <rPh sb="10" eb="12">
      <t>シュウニュウ</t>
    </rPh>
    <phoneticPr fontId="2"/>
  </si>
  <si>
    <t>1.経理区分間繰入金収入</t>
    <rPh sb="2" eb="4">
      <t>ケイリ</t>
    </rPh>
    <rPh sb="4" eb="6">
      <t>クブン</t>
    </rPh>
    <rPh sb="6" eb="7">
      <t>カン</t>
    </rPh>
    <rPh sb="7" eb="9">
      <t>クリイレ</t>
    </rPh>
    <rPh sb="9" eb="10">
      <t>キン</t>
    </rPh>
    <rPh sb="10" eb="12">
      <t>シュウニュウ</t>
    </rPh>
    <phoneticPr fontId="2"/>
  </si>
  <si>
    <t>特別基金繰入金</t>
    <rPh sb="0" eb="2">
      <t>トクベツ</t>
    </rPh>
    <rPh sb="2" eb="4">
      <t>キキン</t>
    </rPh>
    <rPh sb="4" eb="6">
      <t>クリイレ</t>
    </rPh>
    <rPh sb="6" eb="7">
      <t>キン</t>
    </rPh>
    <phoneticPr fontId="2"/>
  </si>
  <si>
    <t>1.補助金収入</t>
    <rPh sb="2" eb="5">
      <t>ホジョキン</t>
    </rPh>
    <rPh sb="5" eb="7">
      <t>シュウニュウ</t>
    </rPh>
    <phoneticPr fontId="2"/>
  </si>
  <si>
    <t>1.町補助金収入</t>
    <rPh sb="2" eb="3">
      <t>マチ</t>
    </rPh>
    <rPh sb="3" eb="6">
      <t>ホジョキン</t>
    </rPh>
    <rPh sb="6" eb="8">
      <t>シュウニュウ</t>
    </rPh>
    <phoneticPr fontId="2"/>
  </si>
  <si>
    <t>専門員設置補助金</t>
    <rPh sb="0" eb="3">
      <t>センモンイン</t>
    </rPh>
    <rPh sb="3" eb="5">
      <t>セッチ</t>
    </rPh>
    <rPh sb="5" eb="8">
      <t>ホジョキン</t>
    </rPh>
    <phoneticPr fontId="2"/>
  </si>
  <si>
    <t>1.受託金収入</t>
    <rPh sb="2" eb="4">
      <t>ジュタク</t>
    </rPh>
    <rPh sb="4" eb="5">
      <t>キン</t>
    </rPh>
    <rPh sb="5" eb="7">
      <t>シュウニュウ</t>
    </rPh>
    <phoneticPr fontId="2"/>
  </si>
  <si>
    <t>1.町受託金収入</t>
    <rPh sb="2" eb="3">
      <t>マチ</t>
    </rPh>
    <rPh sb="3" eb="5">
      <t>ジュタク</t>
    </rPh>
    <rPh sb="5" eb="6">
      <t>キン</t>
    </rPh>
    <rPh sb="6" eb="8">
      <t>シュウニュウ</t>
    </rPh>
    <phoneticPr fontId="2"/>
  </si>
  <si>
    <t>老人福祉ｾﾝﾀｰ財産管理事業</t>
    <rPh sb="0" eb="2">
      <t>ロウジン</t>
    </rPh>
    <rPh sb="2" eb="4">
      <t>フクシ</t>
    </rPh>
    <rPh sb="8" eb="10">
      <t>ザイサン</t>
    </rPh>
    <rPh sb="10" eb="12">
      <t>カンリ</t>
    </rPh>
    <rPh sb="12" eb="14">
      <t>ジギョウ</t>
    </rPh>
    <phoneticPr fontId="2"/>
  </si>
  <si>
    <t>2.利用者負担金収入</t>
    <rPh sb="2" eb="5">
      <t>リヨウシャ</t>
    </rPh>
    <rPh sb="5" eb="8">
      <t>フタンキン</t>
    </rPh>
    <rPh sb="8" eb="10">
      <t>シュウニュウ</t>
    </rPh>
    <phoneticPr fontId="2"/>
  </si>
  <si>
    <t>1.利用者負担金収入</t>
    <rPh sb="2" eb="5">
      <t>リヨウシャ</t>
    </rPh>
    <rPh sb="5" eb="8">
      <t>フタンキン</t>
    </rPh>
    <rPh sb="8" eb="10">
      <t>シュウニュウ</t>
    </rPh>
    <phoneticPr fontId="2"/>
  </si>
  <si>
    <t>利用者負担金収入</t>
    <rPh sb="0" eb="3">
      <t>リヨウシャ</t>
    </rPh>
    <rPh sb="3" eb="6">
      <t>フタンキン</t>
    </rPh>
    <rPh sb="6" eb="8">
      <t>シュウニュウ</t>
    </rPh>
    <phoneticPr fontId="2"/>
  </si>
  <si>
    <t>生きがい事業（ﾐﾆﾃﾞｲ）</t>
    <rPh sb="0" eb="1">
      <t>イ</t>
    </rPh>
    <rPh sb="4" eb="6">
      <t>ジギョウ</t>
    </rPh>
    <phoneticPr fontId="2"/>
  </si>
  <si>
    <t>老人ｸﾗﾌﾞ指導事務事業</t>
    <rPh sb="0" eb="2">
      <t>ロウジン</t>
    </rPh>
    <rPh sb="6" eb="8">
      <t>シドウ</t>
    </rPh>
    <rPh sb="8" eb="10">
      <t>ジム</t>
    </rPh>
    <rPh sb="10" eb="12">
      <t>ジギョウ</t>
    </rPh>
    <phoneticPr fontId="2"/>
  </si>
  <si>
    <t>自立支援ﾎｰﾑﾍﾙﾌﾟｻｰﾋﾞｽ事業</t>
    <rPh sb="0" eb="2">
      <t>ジリツ</t>
    </rPh>
    <rPh sb="2" eb="4">
      <t>シエン</t>
    </rPh>
    <rPh sb="16" eb="18">
      <t>ジギョウ</t>
    </rPh>
    <phoneticPr fontId="2"/>
  </si>
  <si>
    <t>寝具洗濯乾燥消毒ｻｰﾋﾞｽ事業</t>
    <rPh sb="0" eb="2">
      <t>シング</t>
    </rPh>
    <rPh sb="2" eb="4">
      <t>センタク</t>
    </rPh>
    <rPh sb="4" eb="6">
      <t>カンソウ</t>
    </rPh>
    <rPh sb="6" eb="8">
      <t>ショウドク</t>
    </rPh>
    <rPh sb="13" eb="15">
      <t>ジギョウ</t>
    </rPh>
    <phoneticPr fontId="2"/>
  </si>
  <si>
    <t>配食ｻｰﾋﾞｽ事業</t>
    <rPh sb="0" eb="2">
      <t>ハイショク</t>
    </rPh>
    <rPh sb="7" eb="9">
      <t>ジギョウ</t>
    </rPh>
    <phoneticPr fontId="2"/>
  </si>
  <si>
    <t>外出支援ｻｰﾋﾞｽ事業</t>
    <rPh sb="0" eb="2">
      <t>ガイシュツ</t>
    </rPh>
    <rPh sb="2" eb="4">
      <t>シエン</t>
    </rPh>
    <rPh sb="9" eb="11">
      <t>ジギョウ</t>
    </rPh>
    <phoneticPr fontId="2"/>
  </si>
  <si>
    <t>軽度生活援助ｻｰﾋﾞｽ事業</t>
    <rPh sb="0" eb="2">
      <t>ケイド</t>
    </rPh>
    <rPh sb="2" eb="4">
      <t>セイカツ</t>
    </rPh>
    <rPh sb="4" eb="6">
      <t>エンジョ</t>
    </rPh>
    <rPh sb="11" eb="13">
      <t>ジギョウ</t>
    </rPh>
    <phoneticPr fontId="2"/>
  </si>
  <si>
    <t>ボランティア事業</t>
    <rPh sb="6" eb="8">
      <t>ジギョウ</t>
    </rPh>
    <phoneticPr fontId="2"/>
  </si>
  <si>
    <t>地域包括支援ｾﾝﾀｰ設置経営事業</t>
    <rPh sb="0" eb="2">
      <t>チイキ</t>
    </rPh>
    <rPh sb="2" eb="4">
      <t>ホウカツ</t>
    </rPh>
    <rPh sb="4" eb="6">
      <t>シエン</t>
    </rPh>
    <rPh sb="10" eb="12">
      <t>セッチ</t>
    </rPh>
    <rPh sb="12" eb="14">
      <t>ケイエイ</t>
    </rPh>
    <rPh sb="14" eb="16">
      <t>ジギョウ</t>
    </rPh>
    <phoneticPr fontId="2"/>
  </si>
  <si>
    <t>2.介護保険収入</t>
    <rPh sb="2" eb="4">
      <t>カイゴ</t>
    </rPh>
    <rPh sb="4" eb="6">
      <t>ホケン</t>
    </rPh>
    <rPh sb="6" eb="8">
      <t>シュウニュウ</t>
    </rPh>
    <phoneticPr fontId="2"/>
  </si>
  <si>
    <t>1.介護保険介護給付費</t>
    <rPh sb="2" eb="4">
      <t>カイゴ</t>
    </rPh>
    <rPh sb="4" eb="6">
      <t>ホケン</t>
    </rPh>
    <rPh sb="6" eb="8">
      <t>カイゴ</t>
    </rPh>
    <rPh sb="8" eb="10">
      <t>キュウフ</t>
    </rPh>
    <rPh sb="10" eb="11">
      <t>ヒ</t>
    </rPh>
    <phoneticPr fontId="2"/>
  </si>
  <si>
    <t>介護保険介護給付費</t>
    <rPh sb="0" eb="2">
      <t>カイゴ</t>
    </rPh>
    <rPh sb="2" eb="4">
      <t>ホケン</t>
    </rPh>
    <rPh sb="4" eb="6">
      <t>カイゴ</t>
    </rPh>
    <rPh sb="6" eb="8">
      <t>キュウフ</t>
    </rPh>
    <rPh sb="8" eb="9">
      <t>ヒ</t>
    </rPh>
    <phoneticPr fontId="2"/>
  </si>
  <si>
    <t>1.介護保険収入</t>
    <rPh sb="2" eb="4">
      <t>カイゴ</t>
    </rPh>
    <rPh sb="4" eb="6">
      <t>ホケン</t>
    </rPh>
    <rPh sb="6" eb="8">
      <t>シュウニュウ</t>
    </rPh>
    <phoneticPr fontId="2"/>
  </si>
  <si>
    <t>1.介護報酬収入</t>
    <rPh sb="2" eb="4">
      <t>カイゴ</t>
    </rPh>
    <rPh sb="4" eb="6">
      <t>ホウシュウ</t>
    </rPh>
    <rPh sb="6" eb="8">
      <t>シュウニュウ</t>
    </rPh>
    <phoneticPr fontId="2"/>
  </si>
  <si>
    <t>訪問介護事業介護報酬</t>
    <rPh sb="0" eb="2">
      <t>ホウモン</t>
    </rPh>
    <rPh sb="2" eb="4">
      <t>カイゴ</t>
    </rPh>
    <rPh sb="4" eb="6">
      <t>ジギョウ</t>
    </rPh>
    <rPh sb="6" eb="8">
      <t>カイゴ</t>
    </rPh>
    <rPh sb="8" eb="10">
      <t>ホウシュウ</t>
    </rPh>
    <phoneticPr fontId="2"/>
  </si>
  <si>
    <t>訪問介護事業利用者収入</t>
    <rPh sb="0" eb="2">
      <t>ホウモン</t>
    </rPh>
    <rPh sb="2" eb="4">
      <t>カイゴ</t>
    </rPh>
    <rPh sb="4" eb="6">
      <t>ジギョウ</t>
    </rPh>
    <rPh sb="6" eb="9">
      <t>リヨウシャ</t>
    </rPh>
    <rPh sb="9" eb="11">
      <t>シュウニュウ</t>
    </rPh>
    <phoneticPr fontId="2"/>
  </si>
  <si>
    <t>3.経理区分間繰入金収入</t>
    <rPh sb="2" eb="4">
      <t>ケイリ</t>
    </rPh>
    <rPh sb="4" eb="6">
      <t>クブン</t>
    </rPh>
    <rPh sb="6" eb="7">
      <t>カン</t>
    </rPh>
    <rPh sb="7" eb="9">
      <t>クリイレ</t>
    </rPh>
    <rPh sb="9" eb="10">
      <t>キン</t>
    </rPh>
    <rPh sb="10" eb="12">
      <t>シュウニュウ</t>
    </rPh>
    <phoneticPr fontId="2"/>
  </si>
  <si>
    <t>経理区分間繰入金収入</t>
    <rPh sb="0" eb="2">
      <t>ケイリ</t>
    </rPh>
    <rPh sb="2" eb="4">
      <t>クブン</t>
    </rPh>
    <rPh sb="4" eb="5">
      <t>カン</t>
    </rPh>
    <rPh sb="5" eb="7">
      <t>クリイレ</t>
    </rPh>
    <rPh sb="7" eb="8">
      <t>キン</t>
    </rPh>
    <rPh sb="8" eb="10">
      <t>シュウニュウ</t>
    </rPh>
    <phoneticPr fontId="2"/>
  </si>
  <si>
    <t>通所介護事業介護報酬</t>
    <rPh sb="0" eb="2">
      <t>ツウショ</t>
    </rPh>
    <rPh sb="2" eb="4">
      <t>カイゴ</t>
    </rPh>
    <rPh sb="4" eb="6">
      <t>ジギョウ</t>
    </rPh>
    <rPh sb="6" eb="8">
      <t>カイゴ</t>
    </rPh>
    <rPh sb="8" eb="10">
      <t>ホウシュウ</t>
    </rPh>
    <phoneticPr fontId="2"/>
  </si>
  <si>
    <t>2.経理区分間繰入金収入</t>
    <rPh sb="2" eb="4">
      <t>ケイリ</t>
    </rPh>
    <rPh sb="4" eb="6">
      <t>クブン</t>
    </rPh>
    <rPh sb="6" eb="7">
      <t>カン</t>
    </rPh>
    <rPh sb="7" eb="9">
      <t>クリイレ</t>
    </rPh>
    <rPh sb="9" eb="10">
      <t>キン</t>
    </rPh>
    <rPh sb="10" eb="12">
      <t>シュウニュウ</t>
    </rPh>
    <phoneticPr fontId="2"/>
  </si>
  <si>
    <t>1.居宅介護支援介護料収入</t>
    <rPh sb="2" eb="4">
      <t>キョタク</t>
    </rPh>
    <rPh sb="4" eb="6">
      <t>カイゴ</t>
    </rPh>
    <rPh sb="6" eb="8">
      <t>シエン</t>
    </rPh>
    <rPh sb="8" eb="10">
      <t>カイゴ</t>
    </rPh>
    <rPh sb="10" eb="11">
      <t>リョウ</t>
    </rPh>
    <rPh sb="11" eb="13">
      <t>シュウニュウ</t>
    </rPh>
    <phoneticPr fontId="2"/>
  </si>
  <si>
    <t>補助金収入（処遇改善交付金）</t>
    <rPh sb="0" eb="3">
      <t>ホジョキン</t>
    </rPh>
    <rPh sb="3" eb="5">
      <t>シュウニュウ</t>
    </rPh>
    <rPh sb="6" eb="8">
      <t>ショグウ</t>
    </rPh>
    <rPh sb="8" eb="10">
      <t>カイゼン</t>
    </rPh>
    <rPh sb="10" eb="13">
      <t>コウフキン</t>
    </rPh>
    <phoneticPr fontId="2"/>
  </si>
  <si>
    <t>生きがい活動支援通所事業</t>
    <rPh sb="0" eb="1">
      <t>イ</t>
    </rPh>
    <rPh sb="4" eb="6">
      <t>カツドウ</t>
    </rPh>
    <rPh sb="6" eb="8">
      <t>シエン</t>
    </rPh>
    <rPh sb="8" eb="10">
      <t>ツウショ</t>
    </rPh>
    <rPh sb="10" eb="12">
      <t>ジギョウ</t>
    </rPh>
    <phoneticPr fontId="2"/>
  </si>
  <si>
    <t>1.人件費支出</t>
    <rPh sb="2" eb="5">
      <t>ジンケンヒ</t>
    </rPh>
    <rPh sb="5" eb="7">
      <t>シシュツ</t>
    </rPh>
    <phoneticPr fontId="2"/>
  </si>
  <si>
    <t>職員俸給</t>
    <rPh sb="0" eb="2">
      <t>ショクイン</t>
    </rPh>
    <rPh sb="2" eb="4">
      <t>ホウキュウ</t>
    </rPh>
    <phoneticPr fontId="2"/>
  </si>
  <si>
    <t>3.法定福利費</t>
    <rPh sb="2" eb="4">
      <t>ホウテイ</t>
    </rPh>
    <rPh sb="4" eb="6">
      <t>フクリ</t>
    </rPh>
    <rPh sb="6" eb="7">
      <t>ヒ</t>
    </rPh>
    <phoneticPr fontId="2"/>
  </si>
  <si>
    <t>2.事務費支出</t>
    <rPh sb="2" eb="5">
      <t>ジムヒ</t>
    </rPh>
    <rPh sb="5" eb="7">
      <t>シシュツ</t>
    </rPh>
    <phoneticPr fontId="2"/>
  </si>
  <si>
    <t>1.福利厚生費</t>
    <rPh sb="2" eb="4">
      <t>フクリ</t>
    </rPh>
    <rPh sb="4" eb="7">
      <t>コウセイヒ</t>
    </rPh>
    <phoneticPr fontId="2"/>
  </si>
  <si>
    <t>2.旅費交通費</t>
    <rPh sb="2" eb="4">
      <t>リョヒ</t>
    </rPh>
    <rPh sb="4" eb="7">
      <t>コウツウヒ</t>
    </rPh>
    <phoneticPr fontId="2"/>
  </si>
  <si>
    <t>一般旅費</t>
    <rPh sb="0" eb="2">
      <t>イッパン</t>
    </rPh>
    <rPh sb="2" eb="4">
      <t>リョヒ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</si>
  <si>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</si>
  <si>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</si>
  <si>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水道光熱費</t>
    <rPh sb="0" eb="2">
      <t>スイドウ</t>
    </rPh>
    <rPh sb="2" eb="5">
      <t>コウネツヒ</t>
    </rPh>
    <phoneticPr fontId="2"/>
  </si>
  <si>
    <t>電話料</t>
    <rPh sb="0" eb="2">
      <t>デンワ</t>
    </rPh>
    <rPh sb="2" eb="3">
      <t>リョウ</t>
    </rPh>
    <phoneticPr fontId="2"/>
  </si>
  <si>
    <t>9.会議費</t>
    <rPh sb="2" eb="5">
      <t>カイギヒ</t>
    </rPh>
    <phoneticPr fontId="2"/>
  </si>
  <si>
    <t>食糧費</t>
    <rPh sb="0" eb="3">
      <t>ショクリョウヒ</t>
    </rPh>
    <phoneticPr fontId="2"/>
  </si>
  <si>
    <t>使用料</t>
    <rPh sb="0" eb="3">
      <t>シヨウリョウ</t>
    </rPh>
    <phoneticPr fontId="2"/>
  </si>
  <si>
    <t>3.事業費支出</t>
    <rPh sb="2" eb="5">
      <t>ジギョウヒ</t>
    </rPh>
    <rPh sb="5" eb="7">
      <t>シシュツ</t>
    </rPh>
    <phoneticPr fontId="2"/>
  </si>
  <si>
    <t>1.諸謝金</t>
    <rPh sb="2" eb="5">
      <t>ショシャキン</t>
    </rPh>
    <phoneticPr fontId="2"/>
  </si>
  <si>
    <t>2.車両費</t>
    <rPh sb="2" eb="4">
      <t>シャリョウ</t>
    </rPh>
    <rPh sb="4" eb="5">
      <t>ヒ</t>
    </rPh>
    <phoneticPr fontId="2"/>
  </si>
  <si>
    <t>車両検査料</t>
    <rPh sb="0" eb="2">
      <t>シャリョウ</t>
    </rPh>
    <rPh sb="2" eb="4">
      <t>ケンサ</t>
    </rPh>
    <rPh sb="4" eb="5">
      <t>リョウ</t>
    </rPh>
    <phoneticPr fontId="2"/>
  </si>
  <si>
    <t>3.車両燃料費</t>
    <rPh sb="2" eb="4">
      <t>シャリョウ</t>
    </rPh>
    <rPh sb="4" eb="7">
      <t>ネンリョウヒ</t>
    </rPh>
    <phoneticPr fontId="2"/>
  </si>
  <si>
    <t>車両燃料費</t>
    <rPh sb="0" eb="2">
      <t>シャリョウ</t>
    </rPh>
    <rPh sb="2" eb="5">
      <t>ネンリョウヒ</t>
    </rPh>
    <phoneticPr fontId="2"/>
  </si>
  <si>
    <t>4.修繕費</t>
    <rPh sb="2" eb="5">
      <t>シュウゼンヒ</t>
    </rPh>
    <phoneticPr fontId="2"/>
  </si>
  <si>
    <t>車両修繕費</t>
    <rPh sb="0" eb="2">
      <t>シャリョウ</t>
    </rPh>
    <rPh sb="2" eb="5">
      <t>シュウゼンヒ</t>
    </rPh>
    <phoneticPr fontId="2"/>
  </si>
  <si>
    <t>情報誌発行経費</t>
    <rPh sb="0" eb="3">
      <t>ジョウホウシ</t>
    </rPh>
    <rPh sb="3" eb="5">
      <t>ハッコウ</t>
    </rPh>
    <rPh sb="5" eb="7">
      <t>ケイヒ</t>
    </rPh>
    <phoneticPr fontId="2"/>
  </si>
  <si>
    <t>6.損害保険料</t>
    <rPh sb="2" eb="4">
      <t>ソンガイ</t>
    </rPh>
    <rPh sb="4" eb="7">
      <t>ホケンリョウ</t>
    </rPh>
    <phoneticPr fontId="2"/>
  </si>
  <si>
    <t>任意保険料</t>
    <rPh sb="0" eb="2">
      <t>ニンイ</t>
    </rPh>
    <rPh sb="2" eb="5">
      <t>ホケンリョウ</t>
    </rPh>
    <phoneticPr fontId="2"/>
  </si>
  <si>
    <t>4.負担金支出</t>
    <rPh sb="2" eb="5">
      <t>フタンキン</t>
    </rPh>
    <rPh sb="5" eb="7">
      <t>シシュツ</t>
    </rPh>
    <phoneticPr fontId="2"/>
  </si>
  <si>
    <t>1.負担金支出</t>
    <rPh sb="2" eb="5">
      <t>フタンキン</t>
    </rPh>
    <rPh sb="5" eb="7">
      <t>シシュツ</t>
    </rPh>
    <phoneticPr fontId="2"/>
  </si>
  <si>
    <t>5.積立預金積立金支出</t>
    <rPh sb="2" eb="4">
      <t>ツミタテ</t>
    </rPh>
    <rPh sb="4" eb="6">
      <t>ヨキン</t>
    </rPh>
    <rPh sb="6" eb="8">
      <t>ツミタテ</t>
    </rPh>
    <rPh sb="8" eb="9">
      <t>キン</t>
    </rPh>
    <rPh sb="9" eb="11">
      <t>シシュツ</t>
    </rPh>
    <phoneticPr fontId="2"/>
  </si>
  <si>
    <t>2.特別基金積立金積立支出</t>
    <rPh sb="2" eb="4">
      <t>トクベツ</t>
    </rPh>
    <rPh sb="4" eb="6">
      <t>キキン</t>
    </rPh>
    <rPh sb="6" eb="8">
      <t>ツミタテ</t>
    </rPh>
    <rPh sb="8" eb="9">
      <t>キン</t>
    </rPh>
    <rPh sb="9" eb="11">
      <t>ツミタテ</t>
    </rPh>
    <rPh sb="11" eb="13">
      <t>シシュツ</t>
    </rPh>
    <phoneticPr fontId="2"/>
  </si>
  <si>
    <t>特別基金積立金積立支出</t>
    <rPh sb="0" eb="2">
      <t>トクベツ</t>
    </rPh>
    <rPh sb="2" eb="4">
      <t>キキン</t>
    </rPh>
    <rPh sb="4" eb="6">
      <t>ツミタテ</t>
    </rPh>
    <rPh sb="6" eb="7">
      <t>キン</t>
    </rPh>
    <rPh sb="7" eb="9">
      <t>ツミタテ</t>
    </rPh>
    <rPh sb="9" eb="11">
      <t>シシュツ</t>
    </rPh>
    <phoneticPr fontId="2"/>
  </si>
  <si>
    <t>6.予備費</t>
    <rPh sb="2" eb="5">
      <t>ヨビヒ</t>
    </rPh>
    <phoneticPr fontId="2"/>
  </si>
  <si>
    <t>1.予備費</t>
    <rPh sb="2" eb="5">
      <t>ヨビヒ</t>
    </rPh>
    <phoneticPr fontId="2"/>
  </si>
  <si>
    <t>予備費</t>
    <rPh sb="0" eb="3">
      <t>ヨビヒ</t>
    </rPh>
    <phoneticPr fontId="2"/>
  </si>
  <si>
    <t>謝礼等</t>
    <rPh sb="0" eb="2">
      <t>シャレイ</t>
    </rPh>
    <rPh sb="2" eb="3">
      <t>トウ</t>
    </rPh>
    <phoneticPr fontId="2"/>
  </si>
  <si>
    <t>4.退職共済掛金</t>
    <rPh sb="2" eb="4">
      <t>タイショク</t>
    </rPh>
    <rPh sb="4" eb="6">
      <t>キョウサイ</t>
    </rPh>
    <rPh sb="6" eb="8">
      <t>カケキン</t>
    </rPh>
    <phoneticPr fontId="2"/>
  </si>
  <si>
    <t>退職共済掛金</t>
    <rPh sb="0" eb="2">
      <t>タイショク</t>
    </rPh>
    <rPh sb="2" eb="4">
      <t>キョウサイ</t>
    </rPh>
    <rPh sb="4" eb="6">
      <t>カケキン</t>
    </rPh>
    <phoneticPr fontId="2"/>
  </si>
  <si>
    <t>1.旅費交通費</t>
    <rPh sb="2" eb="4">
      <t>リョヒ</t>
    </rPh>
    <rPh sb="4" eb="7">
      <t>コウツウヒ</t>
    </rPh>
    <phoneticPr fontId="2"/>
  </si>
  <si>
    <t>2.消耗品費</t>
    <rPh sb="2" eb="4">
      <t>ショウモウ</t>
    </rPh>
    <rPh sb="4" eb="5">
      <t>ヒン</t>
    </rPh>
    <rPh sb="5" eb="6">
      <t>ヒ</t>
    </rPh>
    <phoneticPr fontId="2"/>
  </si>
  <si>
    <t>3.通信運搬費</t>
    <rPh sb="2" eb="4">
      <t>ツウシン</t>
    </rPh>
    <rPh sb="4" eb="6">
      <t>ウンパン</t>
    </rPh>
    <rPh sb="6" eb="7">
      <t>ヒ</t>
    </rPh>
    <phoneticPr fontId="2"/>
  </si>
  <si>
    <t>4.手数料</t>
    <rPh sb="2" eb="5">
      <t>テスウリョウ</t>
    </rPh>
    <phoneticPr fontId="2"/>
  </si>
  <si>
    <t>振込手数料</t>
    <rPh sb="0" eb="2">
      <t>フリコミ</t>
    </rPh>
    <rPh sb="2" eb="5">
      <t>テスウリョウ</t>
    </rPh>
    <phoneticPr fontId="2"/>
  </si>
  <si>
    <t>1.水道光熱費</t>
    <rPh sb="2" eb="4">
      <t>スイドウ</t>
    </rPh>
    <rPh sb="4" eb="7">
      <t>コウネツヒ</t>
    </rPh>
    <phoneticPr fontId="2"/>
  </si>
  <si>
    <t>3.燃料費</t>
    <rPh sb="2" eb="5">
      <t>ネンリョウヒ</t>
    </rPh>
    <phoneticPr fontId="2"/>
  </si>
  <si>
    <t>燃料費</t>
    <rPh sb="0" eb="3">
      <t>ネンリョウヒ</t>
    </rPh>
    <phoneticPr fontId="2"/>
  </si>
  <si>
    <t>4.車両燃料費</t>
    <rPh sb="2" eb="4">
      <t>シャリョウ</t>
    </rPh>
    <rPh sb="4" eb="7">
      <t>ネンリョウヒ</t>
    </rPh>
    <phoneticPr fontId="2"/>
  </si>
  <si>
    <t>5.修繕費</t>
    <rPh sb="2" eb="5">
      <t>シュウゼンヒ</t>
    </rPh>
    <phoneticPr fontId="2"/>
  </si>
  <si>
    <t>修繕費</t>
    <rPh sb="0" eb="3">
      <t>シュウゼンヒ</t>
    </rPh>
    <phoneticPr fontId="2"/>
  </si>
  <si>
    <t>6.業務委託費</t>
    <rPh sb="2" eb="4">
      <t>ギョウム</t>
    </rPh>
    <rPh sb="4" eb="6">
      <t>イタク</t>
    </rPh>
    <rPh sb="6" eb="7">
      <t>ヒ</t>
    </rPh>
    <phoneticPr fontId="2"/>
  </si>
  <si>
    <t>7.損害保険料</t>
    <rPh sb="2" eb="4">
      <t>ソンガイ</t>
    </rPh>
    <rPh sb="4" eb="7">
      <t>ホケンリョウ</t>
    </rPh>
    <phoneticPr fontId="2"/>
  </si>
  <si>
    <t>賃借料</t>
    <rPh sb="0" eb="3">
      <t>チンシャクリョウ</t>
    </rPh>
    <phoneticPr fontId="2"/>
  </si>
  <si>
    <t>9.租税公課</t>
    <rPh sb="2" eb="4">
      <t>ソゼイ</t>
    </rPh>
    <rPh sb="4" eb="6">
      <t>コウカ</t>
    </rPh>
    <phoneticPr fontId="2"/>
  </si>
  <si>
    <t>消費税</t>
    <rPh sb="0" eb="3">
      <t>ショウヒゼイ</t>
    </rPh>
    <phoneticPr fontId="2"/>
  </si>
  <si>
    <t>安全運転管理者協会富岡支部負担金</t>
    <rPh sb="0" eb="2">
      <t>アンゼン</t>
    </rPh>
    <rPh sb="2" eb="4">
      <t>ウンテン</t>
    </rPh>
    <rPh sb="4" eb="7">
      <t>カンリシャ</t>
    </rPh>
    <rPh sb="7" eb="9">
      <t>キョウカイ</t>
    </rPh>
    <rPh sb="9" eb="11">
      <t>トミオカ</t>
    </rPh>
    <rPh sb="11" eb="13">
      <t>シブ</t>
    </rPh>
    <rPh sb="13" eb="16">
      <t>フタンキン</t>
    </rPh>
    <phoneticPr fontId="2"/>
  </si>
  <si>
    <t>車両整備管理者研修会負担金</t>
    <rPh sb="0" eb="2">
      <t>シャリョウ</t>
    </rPh>
    <rPh sb="2" eb="4">
      <t>セイビ</t>
    </rPh>
    <rPh sb="4" eb="7">
      <t>カンリシャ</t>
    </rPh>
    <rPh sb="7" eb="10">
      <t>ケンシュウカイ</t>
    </rPh>
    <rPh sb="10" eb="13">
      <t>フタンキン</t>
    </rPh>
    <phoneticPr fontId="2"/>
  </si>
  <si>
    <t>1.その他の消耗品費</t>
    <rPh sb="4" eb="5">
      <t>タ</t>
    </rPh>
    <rPh sb="6" eb="8">
      <t>ショウモウ</t>
    </rPh>
    <rPh sb="8" eb="9">
      <t>ヒン</t>
    </rPh>
    <rPh sb="9" eb="10">
      <t>ヒ</t>
    </rPh>
    <phoneticPr fontId="2"/>
  </si>
  <si>
    <t>2.印刷製本費</t>
    <rPh sb="2" eb="4">
      <t>インサツ</t>
    </rPh>
    <rPh sb="4" eb="6">
      <t>セイホン</t>
    </rPh>
    <rPh sb="6" eb="7">
      <t>ヒ</t>
    </rPh>
    <phoneticPr fontId="2"/>
  </si>
  <si>
    <t>3.水道光熱費</t>
    <rPh sb="2" eb="4">
      <t>スイドウ</t>
    </rPh>
    <rPh sb="4" eb="7">
      <t>コウネツヒ</t>
    </rPh>
    <phoneticPr fontId="2"/>
  </si>
  <si>
    <t>業務委託費</t>
    <rPh sb="0" eb="2">
      <t>ギョウム</t>
    </rPh>
    <rPh sb="2" eb="4">
      <t>イタク</t>
    </rPh>
    <rPh sb="4" eb="5">
      <t>ヒ</t>
    </rPh>
    <phoneticPr fontId="2"/>
  </si>
  <si>
    <t>7.賃借料</t>
    <rPh sb="2" eb="5">
      <t>チンシャクリョウ</t>
    </rPh>
    <phoneticPr fontId="2"/>
  </si>
  <si>
    <t>8.租税公課</t>
    <rPh sb="2" eb="4">
      <t>ソゼイ</t>
    </rPh>
    <rPh sb="4" eb="6">
      <t>コウカ</t>
    </rPh>
    <phoneticPr fontId="2"/>
  </si>
  <si>
    <t>感染予防検査料</t>
    <rPh sb="0" eb="2">
      <t>カンセン</t>
    </rPh>
    <rPh sb="2" eb="4">
      <t>ヨボウ</t>
    </rPh>
    <rPh sb="4" eb="6">
      <t>ケンサ</t>
    </rPh>
    <rPh sb="6" eb="7">
      <t>リョウ</t>
    </rPh>
    <phoneticPr fontId="2"/>
  </si>
  <si>
    <t>4.通信運搬費</t>
    <rPh sb="2" eb="4">
      <t>ツウシン</t>
    </rPh>
    <rPh sb="4" eb="6">
      <t>ウンパン</t>
    </rPh>
    <rPh sb="6" eb="7">
      <t>ヒ</t>
    </rPh>
    <phoneticPr fontId="2"/>
  </si>
  <si>
    <t>5.会議費</t>
    <rPh sb="2" eb="5">
      <t>カイギヒ</t>
    </rPh>
    <phoneticPr fontId="2"/>
  </si>
  <si>
    <t>3.車両費</t>
    <rPh sb="2" eb="4">
      <t>シャリョウ</t>
    </rPh>
    <rPh sb="4" eb="5">
      <t>ヒ</t>
    </rPh>
    <phoneticPr fontId="2"/>
  </si>
  <si>
    <t>利用者</t>
    <rPh sb="0" eb="3">
      <t>リヨウシャ</t>
    </rPh>
    <phoneticPr fontId="2"/>
  </si>
  <si>
    <t>1.租税公課</t>
    <rPh sb="2" eb="4">
      <t>ソゼイ</t>
    </rPh>
    <rPh sb="4" eb="6">
      <t>コウカ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</si>
  <si>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</si>
  <si>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5.損害保険料</t>
    <rPh sb="2" eb="4">
      <t>ソンガイ</t>
    </rPh>
    <rPh sb="4" eb="7">
      <t>ホケンリョウ</t>
    </rPh>
    <phoneticPr fontId="2"/>
  </si>
  <si>
    <t>1.事務費支出</t>
    <rPh sb="2" eb="5">
      <t>ジムヒ</t>
    </rPh>
    <rPh sb="5" eb="7">
      <t>シシュツ</t>
    </rPh>
    <phoneticPr fontId="2"/>
  </si>
  <si>
    <t>1.消耗品費</t>
    <rPh sb="2" eb="4">
      <t>ショウモウ</t>
    </rPh>
    <rPh sb="4" eb="5">
      <t>ヒン</t>
    </rPh>
    <rPh sb="5" eb="6">
      <t>ヒ</t>
    </rPh>
    <phoneticPr fontId="2"/>
  </si>
  <si>
    <t>2.事業費支出</t>
    <rPh sb="2" eb="5">
      <t>ジギョウヒ</t>
    </rPh>
    <rPh sb="5" eb="7">
      <t>シシュツ</t>
    </rPh>
    <phoneticPr fontId="2"/>
  </si>
  <si>
    <t>1.業務委託費</t>
    <rPh sb="2" eb="4">
      <t>ギョウム</t>
    </rPh>
    <rPh sb="4" eb="6">
      <t>イタク</t>
    </rPh>
    <rPh sb="6" eb="7">
      <t>ヒ</t>
    </rPh>
    <phoneticPr fontId="2"/>
  </si>
  <si>
    <t>2.租税公課</t>
    <rPh sb="2" eb="4">
      <t>ソゼイ</t>
    </rPh>
    <rPh sb="4" eb="6">
      <t>コウカ</t>
    </rPh>
    <phoneticPr fontId="2"/>
  </si>
  <si>
    <t>1.通信運搬費</t>
    <rPh sb="2" eb="4">
      <t>ツウシン</t>
    </rPh>
    <rPh sb="4" eb="6">
      <t>ウンパン</t>
    </rPh>
    <rPh sb="6" eb="7">
      <t>ヒ</t>
    </rPh>
    <phoneticPr fontId="2"/>
  </si>
  <si>
    <t>配食報償費</t>
    <rPh sb="0" eb="2">
      <t>ハイショク</t>
    </rPh>
    <rPh sb="2" eb="5">
      <t>ホウショウヒ</t>
    </rPh>
    <phoneticPr fontId="2"/>
  </si>
  <si>
    <t>2.その他の消耗品費</t>
    <rPh sb="4" eb="5">
      <t>タ</t>
    </rPh>
    <rPh sb="6" eb="8">
      <t>ショウモウ</t>
    </rPh>
    <rPh sb="8" eb="9">
      <t>ヒン</t>
    </rPh>
    <rPh sb="9" eb="10">
      <t>ヒ</t>
    </rPh>
    <phoneticPr fontId="2"/>
  </si>
  <si>
    <t>5.業務委託費</t>
    <rPh sb="2" eb="4">
      <t>ギョウム</t>
    </rPh>
    <rPh sb="4" eb="6">
      <t>イタク</t>
    </rPh>
    <rPh sb="6" eb="7">
      <t>ヒ</t>
    </rPh>
    <phoneticPr fontId="2"/>
  </si>
  <si>
    <t>配食委託料</t>
    <rPh sb="0" eb="2">
      <t>ハイショク</t>
    </rPh>
    <rPh sb="2" eb="5">
      <t>イタクリョウ</t>
    </rPh>
    <phoneticPr fontId="2"/>
  </si>
  <si>
    <t>2.通信運搬費</t>
    <rPh sb="2" eb="4">
      <t>ツウシン</t>
    </rPh>
    <rPh sb="4" eb="6">
      <t>ウンパン</t>
    </rPh>
    <rPh sb="6" eb="7">
      <t>ヒ</t>
    </rPh>
    <phoneticPr fontId="2"/>
  </si>
  <si>
    <t>3.印刷製本費</t>
    <rPh sb="2" eb="4">
      <t>インサツ</t>
    </rPh>
    <rPh sb="4" eb="6">
      <t>セイホン</t>
    </rPh>
    <rPh sb="6" eb="7">
      <t>ヒ</t>
    </rPh>
    <phoneticPr fontId="2"/>
  </si>
  <si>
    <t>6.広報費</t>
    <rPh sb="2" eb="4">
      <t>コウホウ</t>
    </rPh>
    <rPh sb="4" eb="5">
      <t>ヒ</t>
    </rPh>
    <phoneticPr fontId="2"/>
  </si>
  <si>
    <t>送迎保険料・ﾎﾞﾗﾝﾃｨｱ保険料</t>
    <rPh sb="0" eb="2">
      <t>ソウゲイ</t>
    </rPh>
    <rPh sb="2" eb="5">
      <t>ホケンリョウ</t>
    </rPh>
    <rPh sb="13" eb="16">
      <t>ホケンリョウ</t>
    </rPh>
    <phoneticPr fontId="2"/>
  </si>
  <si>
    <t>4.給食費</t>
    <rPh sb="2" eb="5">
      <t>キュウショクヒ</t>
    </rPh>
    <phoneticPr fontId="2"/>
  </si>
  <si>
    <t>ﾊﾟｿｺﾝ保守点検料</t>
    <rPh sb="5" eb="7">
      <t>ホシュ</t>
    </rPh>
    <rPh sb="7" eb="9">
      <t>テンケン</t>
    </rPh>
    <rPh sb="9" eb="10">
      <t>リョウ</t>
    </rPh>
    <phoneticPr fontId="2"/>
  </si>
  <si>
    <t>貸借料</t>
    <rPh sb="0" eb="2">
      <t>タイシャク</t>
    </rPh>
    <rPh sb="2" eb="3">
      <t>リョウ</t>
    </rPh>
    <phoneticPr fontId="2"/>
  </si>
  <si>
    <t>負担金支出</t>
    <rPh sb="0" eb="3">
      <t>フタンキン</t>
    </rPh>
    <rPh sb="3" eb="5">
      <t>シシュツ</t>
    </rPh>
    <phoneticPr fontId="2"/>
  </si>
  <si>
    <t>手数料</t>
    <rPh sb="0" eb="3">
      <t>テスウリョウ</t>
    </rPh>
    <phoneticPr fontId="2"/>
  </si>
  <si>
    <t>講師謝礼</t>
    <rPh sb="0" eb="2">
      <t>コウシ</t>
    </rPh>
    <rPh sb="2" eb="4">
      <t>シャレイ</t>
    </rPh>
    <phoneticPr fontId="2"/>
  </si>
  <si>
    <t>4.印刷製本費</t>
    <rPh sb="2" eb="4">
      <t>インサツ</t>
    </rPh>
    <rPh sb="4" eb="6">
      <t>セイホン</t>
    </rPh>
    <rPh sb="6" eb="7">
      <t>ヒ</t>
    </rPh>
    <phoneticPr fontId="2"/>
  </si>
  <si>
    <t>5.水道光熱費</t>
    <rPh sb="2" eb="4">
      <t>スイドウ</t>
    </rPh>
    <rPh sb="4" eb="7">
      <t>コウネツヒ</t>
    </rPh>
    <phoneticPr fontId="2"/>
  </si>
  <si>
    <t>6.車両費</t>
    <rPh sb="2" eb="4">
      <t>シャリョウ</t>
    </rPh>
    <rPh sb="4" eb="5">
      <t>ヒ</t>
    </rPh>
    <phoneticPr fontId="2"/>
  </si>
  <si>
    <t>7.車両燃料費</t>
    <rPh sb="2" eb="4">
      <t>シャリョウ</t>
    </rPh>
    <rPh sb="4" eb="7">
      <t>ネンリョウヒ</t>
    </rPh>
    <phoneticPr fontId="2"/>
  </si>
  <si>
    <t>8.修繕費</t>
    <rPh sb="2" eb="5">
      <t>シュウゼンヒ</t>
    </rPh>
    <phoneticPr fontId="2"/>
  </si>
  <si>
    <t>10.業務委託費</t>
    <rPh sb="3" eb="5">
      <t>ギョウム</t>
    </rPh>
    <rPh sb="5" eb="7">
      <t>イタク</t>
    </rPh>
    <rPh sb="7" eb="8">
      <t>ヒ</t>
    </rPh>
    <phoneticPr fontId="2"/>
  </si>
  <si>
    <t>委託料（通所）</t>
    <rPh sb="0" eb="3">
      <t>イタクリョウ</t>
    </rPh>
    <rPh sb="4" eb="6">
      <t>ツウショ</t>
    </rPh>
    <phoneticPr fontId="2"/>
  </si>
  <si>
    <t>11.損害保険料</t>
    <rPh sb="3" eb="5">
      <t>ソンガイ</t>
    </rPh>
    <rPh sb="5" eb="8">
      <t>ホケンリョウ</t>
    </rPh>
    <phoneticPr fontId="2"/>
  </si>
  <si>
    <t>12.貸借料</t>
    <rPh sb="3" eb="5">
      <t>タイシャク</t>
    </rPh>
    <rPh sb="5" eb="6">
      <t>リョウ</t>
    </rPh>
    <phoneticPr fontId="2"/>
  </si>
  <si>
    <t>14.給食費</t>
    <rPh sb="3" eb="6">
      <t>キュウショクヒ</t>
    </rPh>
    <phoneticPr fontId="2"/>
  </si>
  <si>
    <t>5.積立金積立支出</t>
    <rPh sb="2" eb="4">
      <t>ツミタテ</t>
    </rPh>
    <rPh sb="4" eb="5">
      <t>キン</t>
    </rPh>
    <rPh sb="5" eb="7">
      <t>ツミタテ</t>
    </rPh>
    <rPh sb="7" eb="9">
      <t>シシュツ</t>
    </rPh>
    <phoneticPr fontId="2"/>
  </si>
  <si>
    <t>1.特別基金積立金積立支出</t>
    <rPh sb="2" eb="4">
      <t>トクベツ</t>
    </rPh>
    <rPh sb="4" eb="6">
      <t>キキン</t>
    </rPh>
    <rPh sb="6" eb="8">
      <t>ツミタテ</t>
    </rPh>
    <rPh sb="8" eb="9">
      <t>キン</t>
    </rPh>
    <rPh sb="9" eb="11">
      <t>ツミタテ</t>
    </rPh>
    <rPh sb="11" eb="13">
      <t>シシュツ</t>
    </rPh>
    <phoneticPr fontId="2"/>
  </si>
  <si>
    <t>6.経理区分間繰入金支出</t>
    <rPh sb="2" eb="4">
      <t>ケイリ</t>
    </rPh>
    <rPh sb="4" eb="6">
      <t>クブン</t>
    </rPh>
    <rPh sb="6" eb="7">
      <t>カン</t>
    </rPh>
    <rPh sb="7" eb="9">
      <t>クリイレ</t>
    </rPh>
    <rPh sb="9" eb="10">
      <t>キン</t>
    </rPh>
    <rPh sb="10" eb="12">
      <t>シシュツ</t>
    </rPh>
    <phoneticPr fontId="2"/>
  </si>
  <si>
    <t>1.経理区分間繰入金支出</t>
    <rPh sb="2" eb="4">
      <t>ケイリ</t>
    </rPh>
    <rPh sb="4" eb="6">
      <t>クブン</t>
    </rPh>
    <rPh sb="6" eb="7">
      <t>カン</t>
    </rPh>
    <rPh sb="7" eb="9">
      <t>クリイレ</t>
    </rPh>
    <rPh sb="9" eb="10">
      <t>キン</t>
    </rPh>
    <rPh sb="10" eb="12">
      <t>シシュツ</t>
    </rPh>
    <phoneticPr fontId="2"/>
  </si>
  <si>
    <t>委託料（居宅）</t>
    <rPh sb="0" eb="3">
      <t>イタクリョウ</t>
    </rPh>
    <rPh sb="4" eb="6">
      <t>キョタク</t>
    </rPh>
    <phoneticPr fontId="2"/>
  </si>
  <si>
    <t>9.損害保険料</t>
    <rPh sb="2" eb="4">
      <t>ソンガイ</t>
    </rPh>
    <rPh sb="4" eb="7">
      <t>ホケンリョウ</t>
    </rPh>
    <phoneticPr fontId="2"/>
  </si>
  <si>
    <t>5.積立金支出</t>
    <rPh sb="2" eb="4">
      <t>ツミタテ</t>
    </rPh>
    <rPh sb="4" eb="5">
      <t>キン</t>
    </rPh>
    <rPh sb="5" eb="7">
      <t>シシュツ</t>
    </rPh>
    <phoneticPr fontId="2"/>
  </si>
  <si>
    <t>1.積立金支出</t>
    <rPh sb="2" eb="4">
      <t>ツミタテ</t>
    </rPh>
    <rPh sb="4" eb="5">
      <t>キン</t>
    </rPh>
    <rPh sb="5" eb="7">
      <t>シシュツ</t>
    </rPh>
    <phoneticPr fontId="2"/>
  </si>
  <si>
    <t>積立金支出（存目）</t>
    <rPh sb="0" eb="2">
      <t>ツミタテ</t>
    </rPh>
    <rPh sb="2" eb="3">
      <t>キン</t>
    </rPh>
    <rPh sb="3" eb="5">
      <t>シシュツ</t>
    </rPh>
    <rPh sb="6" eb="8">
      <t>ゾンモク</t>
    </rPh>
    <phoneticPr fontId="2"/>
  </si>
  <si>
    <t>8.罹災基金積立金支出</t>
    <rPh sb="2" eb="4">
      <t>リサイ</t>
    </rPh>
    <rPh sb="4" eb="6">
      <t>キキン</t>
    </rPh>
    <rPh sb="6" eb="8">
      <t>ツミタテ</t>
    </rPh>
    <rPh sb="8" eb="9">
      <t>キン</t>
    </rPh>
    <rPh sb="9" eb="11">
      <t>シシュツ</t>
    </rPh>
    <phoneticPr fontId="2"/>
  </si>
  <si>
    <t>1.罹災基金積立金支出</t>
    <rPh sb="2" eb="4">
      <t>リサイ</t>
    </rPh>
    <rPh sb="4" eb="6">
      <t>キキン</t>
    </rPh>
    <rPh sb="6" eb="8">
      <t>ツミタテ</t>
    </rPh>
    <rPh sb="8" eb="9">
      <t>キン</t>
    </rPh>
    <rPh sb="9" eb="11">
      <t>シシュツ</t>
    </rPh>
    <phoneticPr fontId="2"/>
  </si>
  <si>
    <t>1.印刷製本費</t>
    <rPh sb="2" eb="4">
      <t>インサツ</t>
    </rPh>
    <rPh sb="4" eb="6">
      <t>セイホン</t>
    </rPh>
    <rPh sb="6" eb="7">
      <t>ヒ</t>
    </rPh>
    <phoneticPr fontId="2"/>
  </si>
  <si>
    <t>燃料費</t>
    <rPh sb="0" eb="3">
      <t>ネンリョウヒ</t>
    </rPh>
    <phoneticPr fontId="2"/>
  </si>
  <si>
    <t>3.車両燃料費</t>
    <rPh sb="2" eb="4">
      <t>シャリョウ</t>
    </rPh>
    <rPh sb="4" eb="7">
      <t>ネンリョウヒ</t>
    </rPh>
    <phoneticPr fontId="2"/>
  </si>
  <si>
    <t>6.租税公課</t>
    <rPh sb="2" eb="4">
      <t>ソゼイ</t>
    </rPh>
    <rPh sb="4" eb="6">
      <t>コウカ</t>
    </rPh>
    <phoneticPr fontId="2"/>
  </si>
  <si>
    <t>8.車両燃料費</t>
    <rPh sb="2" eb="4">
      <t>シャリョウ</t>
    </rPh>
    <rPh sb="4" eb="7">
      <t>ネンリョウヒ</t>
    </rPh>
    <phoneticPr fontId="2"/>
  </si>
  <si>
    <t>謝礼等</t>
    <rPh sb="0" eb="3">
      <t>シャレイトウ</t>
    </rPh>
    <phoneticPr fontId="2"/>
  </si>
  <si>
    <t>4.車両燃料費</t>
    <rPh sb="2" eb="4">
      <t>シャリョウ</t>
    </rPh>
    <rPh sb="4" eb="6">
      <t>ネンリョウ</t>
    </rPh>
    <rPh sb="6" eb="7">
      <t>ヒ</t>
    </rPh>
    <phoneticPr fontId="2"/>
  </si>
  <si>
    <t>車両燃料費</t>
    <rPh sb="0" eb="2">
      <t>シャリョウ</t>
    </rPh>
    <rPh sb="2" eb="4">
      <t>ネンリョウ</t>
    </rPh>
    <rPh sb="4" eb="5">
      <t>ヒ</t>
    </rPh>
    <phoneticPr fontId="2"/>
  </si>
  <si>
    <t>補助金収入</t>
    <rPh sb="0" eb="3">
      <t>ホジョキン</t>
    </rPh>
    <rPh sb="3" eb="5">
      <t>シュウニュウ</t>
    </rPh>
    <phoneticPr fontId="2"/>
  </si>
  <si>
    <t>1.助成金収入</t>
    <rPh sb="2" eb="5">
      <t>ジョセイキン</t>
    </rPh>
    <rPh sb="5" eb="7">
      <t>シュウニュウ</t>
    </rPh>
    <phoneticPr fontId="2"/>
  </si>
  <si>
    <t>1.委託金収入</t>
    <rPh sb="2" eb="4">
      <t>イタク</t>
    </rPh>
    <rPh sb="4" eb="5">
      <t>キン</t>
    </rPh>
    <rPh sb="5" eb="7">
      <t>シュウニュウ</t>
    </rPh>
    <phoneticPr fontId="2"/>
  </si>
  <si>
    <t>委託金収入</t>
    <rPh sb="0" eb="2">
      <t>イタク</t>
    </rPh>
    <rPh sb="2" eb="3">
      <t>キン</t>
    </rPh>
    <rPh sb="3" eb="5">
      <t>シュウニュウ</t>
    </rPh>
    <phoneticPr fontId="2"/>
  </si>
  <si>
    <t>1.役員報酬</t>
    <rPh sb="2" eb="4">
      <t>ヤクイン</t>
    </rPh>
    <rPh sb="4" eb="6">
      <t>ホウシュウ</t>
    </rPh>
    <phoneticPr fontId="2"/>
  </si>
  <si>
    <t>4.法定福利費</t>
    <rPh sb="2" eb="4">
      <t>ホウテイ</t>
    </rPh>
    <rPh sb="4" eb="6">
      <t>フクリ</t>
    </rPh>
    <rPh sb="6" eb="7">
      <t>ヒ</t>
    </rPh>
    <phoneticPr fontId="2"/>
  </si>
  <si>
    <t>5.退職共済掛金</t>
    <rPh sb="2" eb="4">
      <t>タイショク</t>
    </rPh>
    <rPh sb="4" eb="6">
      <t>キョウサイ</t>
    </rPh>
    <rPh sb="6" eb="8">
      <t>カケキン</t>
    </rPh>
    <phoneticPr fontId="2"/>
  </si>
  <si>
    <t>5.広報費</t>
    <rPh sb="2" eb="4">
      <t>コウホウ</t>
    </rPh>
    <rPh sb="4" eb="5">
      <t>ヒ</t>
    </rPh>
    <phoneticPr fontId="2"/>
  </si>
  <si>
    <t>生活支援相談員事業</t>
    <rPh sb="0" eb="2">
      <t>セイカツ</t>
    </rPh>
    <rPh sb="2" eb="4">
      <t>シエン</t>
    </rPh>
    <rPh sb="4" eb="7">
      <t>ソウダンイン</t>
    </rPh>
    <rPh sb="7" eb="9">
      <t>ジギョウ</t>
    </rPh>
    <phoneticPr fontId="2"/>
  </si>
  <si>
    <t>1.車両燃料費</t>
    <rPh sb="2" eb="4">
      <t>シャリョウ</t>
    </rPh>
    <rPh sb="4" eb="7">
      <t>ネンリョウヒ</t>
    </rPh>
    <phoneticPr fontId="2"/>
  </si>
  <si>
    <t>1.県社協受託金収入</t>
    <rPh sb="2" eb="3">
      <t>ケン</t>
    </rPh>
    <rPh sb="3" eb="5">
      <t>シャキョウ</t>
    </rPh>
    <rPh sb="5" eb="7">
      <t>ジュタク</t>
    </rPh>
    <rPh sb="7" eb="8">
      <t>キン</t>
    </rPh>
    <rPh sb="8" eb="10">
      <t>シュウニュウ</t>
    </rPh>
    <phoneticPr fontId="2"/>
  </si>
  <si>
    <t>3.手数料</t>
    <rPh sb="2" eb="5">
      <t>テスウリョウ</t>
    </rPh>
    <phoneticPr fontId="2"/>
  </si>
  <si>
    <t>2.共同募金事業</t>
    <rPh sb="2" eb="4">
      <t>キョウドウ</t>
    </rPh>
    <rPh sb="4" eb="6">
      <t>ボキン</t>
    </rPh>
    <rPh sb="6" eb="8">
      <t>ジギョウ</t>
    </rPh>
    <phoneticPr fontId="2"/>
  </si>
  <si>
    <t>1.配分金収入</t>
    <rPh sb="2" eb="4">
      <t>ハイブン</t>
    </rPh>
    <rPh sb="4" eb="5">
      <t>キン</t>
    </rPh>
    <rPh sb="5" eb="7">
      <t>シュウニュウ</t>
    </rPh>
    <phoneticPr fontId="2"/>
  </si>
  <si>
    <t>1.一般募金配分金</t>
    <rPh sb="2" eb="4">
      <t>イッパン</t>
    </rPh>
    <rPh sb="4" eb="6">
      <t>ボキン</t>
    </rPh>
    <rPh sb="6" eb="8">
      <t>ハイブン</t>
    </rPh>
    <rPh sb="8" eb="9">
      <t>キン</t>
    </rPh>
    <phoneticPr fontId="2"/>
  </si>
  <si>
    <t>一般募金配分金</t>
    <rPh sb="0" eb="2">
      <t>イッパン</t>
    </rPh>
    <rPh sb="2" eb="4">
      <t>ボキン</t>
    </rPh>
    <rPh sb="4" eb="6">
      <t>ハイブン</t>
    </rPh>
    <rPh sb="6" eb="7">
      <t>キン</t>
    </rPh>
    <phoneticPr fontId="2"/>
  </si>
  <si>
    <t>繰越金収入</t>
    <rPh sb="0" eb="2">
      <t>クリコシ</t>
    </rPh>
    <rPh sb="2" eb="3">
      <t>キン</t>
    </rPh>
    <rPh sb="3" eb="5">
      <t>シュウニュウ</t>
    </rPh>
    <phoneticPr fontId="2"/>
  </si>
  <si>
    <t>1.事業費支出</t>
    <rPh sb="2" eb="5">
      <t>ジギョウヒ</t>
    </rPh>
    <rPh sb="5" eb="7">
      <t>シシュツ</t>
    </rPh>
    <phoneticPr fontId="2"/>
  </si>
  <si>
    <t>役員等旅費</t>
    <rPh sb="0" eb="3">
      <t>ヤクイントウ</t>
    </rPh>
    <rPh sb="3" eb="5">
      <t>リョヒ</t>
    </rPh>
    <phoneticPr fontId="2"/>
  </si>
  <si>
    <t>5.通信運搬費</t>
    <rPh sb="2" eb="4">
      <t>ツウシン</t>
    </rPh>
    <rPh sb="4" eb="6">
      <t>ウンパン</t>
    </rPh>
    <rPh sb="6" eb="7">
      <t>ヒ</t>
    </rPh>
    <phoneticPr fontId="2"/>
  </si>
  <si>
    <t>8.損害保険料</t>
    <rPh sb="2" eb="4">
      <t>ソンガイ</t>
    </rPh>
    <rPh sb="4" eb="7">
      <t>ホケンリョウ</t>
    </rPh>
    <phoneticPr fontId="2"/>
  </si>
  <si>
    <t>損害保険料</t>
    <rPh sb="0" eb="2">
      <t>ソンガイ</t>
    </rPh>
    <rPh sb="2" eb="5">
      <t>ホケンリョウ</t>
    </rPh>
    <phoneticPr fontId="2"/>
  </si>
  <si>
    <t>10.健康増進事業</t>
    <rPh sb="3" eb="5">
      <t>ケンコウ</t>
    </rPh>
    <rPh sb="5" eb="7">
      <t>ゾウシン</t>
    </rPh>
    <rPh sb="7" eb="9">
      <t>ジギョウ</t>
    </rPh>
    <phoneticPr fontId="2"/>
  </si>
  <si>
    <t>健康増進事業</t>
    <rPh sb="1" eb="2">
      <t>ケンコウ</t>
    </rPh>
    <rPh sb="2" eb="4">
      <t>ゾウシン</t>
    </rPh>
    <rPh sb="4" eb="6">
      <t>ジギョウ</t>
    </rPh>
    <phoneticPr fontId="2"/>
  </si>
  <si>
    <t>老人ｸﾗﾌﾞ連合会助成金</t>
    <rPh sb="0" eb="2">
      <t>ロウジン</t>
    </rPh>
    <rPh sb="6" eb="9">
      <t>レンゴウカイ</t>
    </rPh>
    <rPh sb="9" eb="12">
      <t>ジョセイキン</t>
    </rPh>
    <phoneticPr fontId="2"/>
  </si>
  <si>
    <t>障害者福祉協会助成金</t>
    <rPh sb="0" eb="3">
      <t>ショウガイシャ</t>
    </rPh>
    <rPh sb="3" eb="5">
      <t>フクシ</t>
    </rPh>
    <rPh sb="5" eb="7">
      <t>キョウカイ</t>
    </rPh>
    <rPh sb="7" eb="10">
      <t>ジョセイキン</t>
    </rPh>
    <phoneticPr fontId="2"/>
  </si>
  <si>
    <t>障害児（者）親の会助成金</t>
    <rPh sb="0" eb="3">
      <t>ショウガイジ</t>
    </rPh>
    <rPh sb="4" eb="5">
      <t>モノ</t>
    </rPh>
    <rPh sb="6" eb="7">
      <t>オヤ</t>
    </rPh>
    <rPh sb="8" eb="9">
      <t>カイ</t>
    </rPh>
    <rPh sb="9" eb="12">
      <t>ジョセイキン</t>
    </rPh>
    <phoneticPr fontId="2"/>
  </si>
  <si>
    <t>入浴車保守点検料（年1回）</t>
    <rPh sb="0" eb="2">
      <t>ニュウヨク</t>
    </rPh>
    <rPh sb="2" eb="3">
      <t>シャ</t>
    </rPh>
    <rPh sb="3" eb="5">
      <t>ホシュ</t>
    </rPh>
    <rPh sb="5" eb="7">
      <t>テンケン</t>
    </rPh>
    <rPh sb="7" eb="8">
      <t>リョウ</t>
    </rPh>
    <rPh sb="9" eb="10">
      <t>ネン</t>
    </rPh>
    <rPh sb="11" eb="12">
      <t>カイ</t>
    </rPh>
    <phoneticPr fontId="2"/>
  </si>
  <si>
    <t>3.器具什器費</t>
    <rPh sb="2" eb="4">
      <t>キグ</t>
    </rPh>
    <rPh sb="4" eb="6">
      <t>ジュウキ</t>
    </rPh>
    <rPh sb="6" eb="7">
      <t>ヒ</t>
    </rPh>
    <phoneticPr fontId="2"/>
  </si>
  <si>
    <t>機械借上料</t>
    <rPh sb="0" eb="2">
      <t>キカイ</t>
    </rPh>
    <rPh sb="2" eb="4">
      <t>カリアゲ</t>
    </rPh>
    <rPh sb="4" eb="5">
      <t>リョウ</t>
    </rPh>
    <phoneticPr fontId="2"/>
  </si>
  <si>
    <t>水道光熱費（存目）</t>
    <rPh sb="0" eb="2">
      <t>スイドウ</t>
    </rPh>
    <rPh sb="2" eb="5">
      <t>コウネツヒ</t>
    </rPh>
    <rPh sb="6" eb="7">
      <t>ゾン</t>
    </rPh>
    <rPh sb="7" eb="8">
      <t>モク</t>
    </rPh>
    <phoneticPr fontId="2"/>
  </si>
  <si>
    <t>歳　入　合　計</t>
    <rPh sb="0" eb="1">
      <t>サイ</t>
    </rPh>
    <rPh sb="2" eb="3">
      <t>ニュウ</t>
    </rPh>
    <rPh sb="4" eb="5">
      <t>ゴウ</t>
    </rPh>
    <rPh sb="6" eb="7">
      <t>ケイ</t>
    </rPh>
    <phoneticPr fontId="2"/>
  </si>
  <si>
    <t>10.寝具洗濯乾燥消毒ｻｰﾋﾞｽ事業</t>
    <rPh sb="3" eb="5">
      <t>シング</t>
    </rPh>
    <rPh sb="5" eb="7">
      <t>センタク</t>
    </rPh>
    <rPh sb="7" eb="9">
      <t>カンソウ</t>
    </rPh>
    <rPh sb="9" eb="11">
      <t>ショウドク</t>
    </rPh>
    <rPh sb="16" eb="18">
      <t>ジギョウ</t>
    </rPh>
    <phoneticPr fontId="2"/>
  </si>
  <si>
    <t>11.配食ｻｰﾋﾞｽ事業</t>
    <rPh sb="3" eb="5">
      <t>ハイショク</t>
    </rPh>
    <rPh sb="10" eb="12">
      <t>ジギョウ</t>
    </rPh>
    <phoneticPr fontId="2"/>
  </si>
  <si>
    <t>12.外出支援ｻｰﾋﾞｽ事業</t>
    <rPh sb="3" eb="5">
      <t>ガイシュツ</t>
    </rPh>
    <rPh sb="5" eb="7">
      <t>シエン</t>
    </rPh>
    <rPh sb="12" eb="14">
      <t>ジギョウ</t>
    </rPh>
    <phoneticPr fontId="2"/>
  </si>
  <si>
    <t>13.軽度生活援助ｻｰﾋﾞｽ事業</t>
    <rPh sb="3" eb="5">
      <t>ケイド</t>
    </rPh>
    <rPh sb="5" eb="7">
      <t>セイカツ</t>
    </rPh>
    <rPh sb="7" eb="9">
      <t>エンジョ</t>
    </rPh>
    <rPh sb="14" eb="16">
      <t>ジギョウ</t>
    </rPh>
    <phoneticPr fontId="2"/>
  </si>
  <si>
    <t>14.ボランティア事業</t>
    <rPh sb="9" eb="11">
      <t>ジギョウ</t>
    </rPh>
    <phoneticPr fontId="2"/>
  </si>
  <si>
    <t>15.生きがい活動支援通所事業</t>
    <rPh sb="3" eb="4">
      <t>イ</t>
    </rPh>
    <rPh sb="7" eb="9">
      <t>カツドウ</t>
    </rPh>
    <rPh sb="9" eb="11">
      <t>シエン</t>
    </rPh>
    <rPh sb="11" eb="13">
      <t>ツウショ</t>
    </rPh>
    <rPh sb="13" eb="15">
      <t>ジギョウ</t>
    </rPh>
    <phoneticPr fontId="2"/>
  </si>
  <si>
    <t>次年度繰越金</t>
    <rPh sb="0" eb="3">
      <t>ジネンド</t>
    </rPh>
    <rPh sb="3" eb="5">
      <t>クリコシ</t>
    </rPh>
    <rPh sb="5" eb="6">
      <t>キン</t>
    </rPh>
    <phoneticPr fontId="2"/>
  </si>
  <si>
    <t>円</t>
    <rPh sb="0" eb="1">
      <t>エン</t>
    </rPh>
    <phoneticPr fontId="2"/>
  </si>
  <si>
    <t>社協便り発行費</t>
    <rPh sb="0" eb="2">
      <t>シャキョウ</t>
    </rPh>
    <rPh sb="2" eb="3">
      <t>ダヨ</t>
    </rPh>
    <rPh sb="4" eb="6">
      <t>ハッコウ</t>
    </rPh>
    <rPh sb="6" eb="7">
      <t>ヒ</t>
    </rPh>
    <phoneticPr fontId="2"/>
  </si>
  <si>
    <t>車輌燃料費</t>
    <rPh sb="0" eb="2">
      <t>シャリョウ</t>
    </rPh>
    <rPh sb="2" eb="5">
      <t>ネンリョウヒ</t>
    </rPh>
    <phoneticPr fontId="2"/>
  </si>
  <si>
    <t>3.会議室</t>
    <rPh sb="2" eb="5">
      <t>カイギシツ</t>
    </rPh>
    <phoneticPr fontId="2"/>
  </si>
  <si>
    <t>内）町等返納分</t>
    <rPh sb="0" eb="1">
      <t>ウチ</t>
    </rPh>
    <rPh sb="2" eb="3">
      <t>マチ</t>
    </rPh>
    <rPh sb="3" eb="4">
      <t>トウ</t>
    </rPh>
    <rPh sb="4" eb="6">
      <t>ヘンノウ</t>
    </rPh>
    <rPh sb="6" eb="7">
      <t>ブン</t>
    </rPh>
    <phoneticPr fontId="2"/>
  </si>
  <si>
    <t>会長報酬（存目）</t>
    <rPh sb="0" eb="2">
      <t>カイチョウ</t>
    </rPh>
    <rPh sb="2" eb="4">
      <t>ホウシュウ</t>
    </rPh>
    <rPh sb="5" eb="7">
      <t>ゾンモク</t>
    </rPh>
    <phoneticPr fontId="2"/>
  </si>
  <si>
    <t>罹災基金積立金支出（存目）</t>
    <rPh sb="0" eb="2">
      <t>リサイ</t>
    </rPh>
    <rPh sb="2" eb="4">
      <t>キキン</t>
    </rPh>
    <rPh sb="4" eb="6">
      <t>ツミタテ</t>
    </rPh>
    <rPh sb="6" eb="7">
      <t>キン</t>
    </rPh>
    <rPh sb="7" eb="9">
      <t>シシュツ</t>
    </rPh>
    <phoneticPr fontId="2"/>
  </si>
  <si>
    <t>施設修繕費</t>
    <rPh sb="0" eb="2">
      <t>シセツ</t>
    </rPh>
    <rPh sb="2" eb="5">
      <t>シュウゼンヒ</t>
    </rPh>
    <phoneticPr fontId="2"/>
  </si>
  <si>
    <t>重量税（存目）</t>
    <rPh sb="0" eb="3">
      <t>ジュウリョウゼイ</t>
    </rPh>
    <phoneticPr fontId="2"/>
  </si>
  <si>
    <t>備品購入費（存目）</t>
    <rPh sb="0" eb="2">
      <t>ビヒン</t>
    </rPh>
    <rPh sb="2" eb="5">
      <t>コウニュウヒ</t>
    </rPh>
    <phoneticPr fontId="2"/>
  </si>
  <si>
    <t>特別基金積立金積立支出（存目）</t>
    <rPh sb="0" eb="2">
      <t>トクベツ</t>
    </rPh>
    <rPh sb="2" eb="4">
      <t>キキン</t>
    </rPh>
    <rPh sb="4" eb="6">
      <t>ツミタテ</t>
    </rPh>
    <rPh sb="6" eb="7">
      <t>キン</t>
    </rPh>
    <rPh sb="7" eb="9">
      <t>ツミタテ</t>
    </rPh>
    <rPh sb="9" eb="11">
      <t>シシュツ</t>
    </rPh>
    <phoneticPr fontId="2"/>
  </si>
  <si>
    <t>経理区分間繰入金支出（存目）</t>
    <rPh sb="0" eb="2">
      <t>ケイリ</t>
    </rPh>
    <rPh sb="2" eb="4">
      <t>クブン</t>
    </rPh>
    <rPh sb="4" eb="5">
      <t>カン</t>
    </rPh>
    <rPh sb="5" eb="7">
      <t>クリイレ</t>
    </rPh>
    <rPh sb="7" eb="8">
      <t>キン</t>
    </rPh>
    <rPh sb="8" eb="10">
      <t>シシュツ</t>
    </rPh>
    <phoneticPr fontId="2"/>
  </si>
  <si>
    <t>修繕費（存目）</t>
    <rPh sb="0" eb="3">
      <t>シュウゼンヒ</t>
    </rPh>
    <phoneticPr fontId="2"/>
  </si>
  <si>
    <t>食糧費（存目）</t>
    <rPh sb="0" eb="3">
      <t>ショクリョウヒ</t>
    </rPh>
    <phoneticPr fontId="2"/>
  </si>
  <si>
    <t>東京電力より</t>
    <rPh sb="0" eb="2">
      <t>トウキョウ</t>
    </rPh>
    <rPh sb="2" eb="4">
      <t>デンリョク</t>
    </rPh>
    <phoneticPr fontId="2"/>
  </si>
  <si>
    <t>7.補助金収入</t>
    <rPh sb="2" eb="5">
      <t>ホジョキン</t>
    </rPh>
    <rPh sb="5" eb="7">
      <t>シュウニュウ</t>
    </rPh>
    <phoneticPr fontId="2"/>
  </si>
  <si>
    <t>8.助成金収入</t>
    <rPh sb="2" eb="5">
      <t>ジョセイキン</t>
    </rPh>
    <rPh sb="5" eb="7">
      <t>シュウニュウ</t>
    </rPh>
    <phoneticPr fontId="2"/>
  </si>
  <si>
    <t>9.委託金収入</t>
    <rPh sb="2" eb="4">
      <t>イタク</t>
    </rPh>
    <rPh sb="4" eb="5">
      <t>キン</t>
    </rPh>
    <rPh sb="5" eb="7">
      <t>シュウニュウ</t>
    </rPh>
    <phoneticPr fontId="2"/>
  </si>
  <si>
    <t>10.賠償金収入</t>
    <rPh sb="3" eb="6">
      <t>バイショウキン</t>
    </rPh>
    <rPh sb="6" eb="8">
      <t>シュウニュウ</t>
    </rPh>
    <phoneticPr fontId="2"/>
  </si>
  <si>
    <t>3.繰越金収入</t>
    <rPh sb="2" eb="4">
      <t>クリコシ</t>
    </rPh>
    <rPh sb="4" eb="5">
      <t>キン</t>
    </rPh>
    <rPh sb="5" eb="7">
      <t>シュウニュウ</t>
    </rPh>
    <phoneticPr fontId="2"/>
  </si>
  <si>
    <t>2.歳末助け合い配分金</t>
    <rPh sb="2" eb="4">
      <t>サイマツ</t>
    </rPh>
    <rPh sb="4" eb="5">
      <t>タス</t>
    </rPh>
    <rPh sb="6" eb="7">
      <t>ア</t>
    </rPh>
    <rPh sb="8" eb="10">
      <t>ハイブン</t>
    </rPh>
    <rPh sb="10" eb="11">
      <t>キン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</si>
  <si>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</si>
  <si>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電話料</t>
    <rPh sb="0" eb="2">
      <t>デンワ</t>
    </rPh>
    <rPh sb="2" eb="3">
      <t>リョウ</t>
    </rPh>
    <phoneticPr fontId="2"/>
  </si>
  <si>
    <t>歳末助け合い募金</t>
    <rPh sb="0" eb="2">
      <t>サイマツ</t>
    </rPh>
    <rPh sb="2" eb="3">
      <t>タス</t>
    </rPh>
    <rPh sb="4" eb="5">
      <t>ア</t>
    </rPh>
    <rPh sb="6" eb="8">
      <t>ボキン</t>
    </rPh>
    <phoneticPr fontId="2"/>
  </si>
  <si>
    <t>内）収益額</t>
    <rPh sb="0" eb="1">
      <t>ウチ</t>
    </rPh>
    <rPh sb="2" eb="4">
      <t>シュウエキ</t>
    </rPh>
    <rPh sb="4" eb="5">
      <t>ガク</t>
    </rPh>
    <phoneticPr fontId="2"/>
  </si>
  <si>
    <t>基金繰入金収入</t>
    <rPh sb="0" eb="2">
      <t>キキン</t>
    </rPh>
    <rPh sb="2" eb="4">
      <t>クリイレ</t>
    </rPh>
    <rPh sb="4" eb="5">
      <t>キン</t>
    </rPh>
    <rPh sb="5" eb="7">
      <t>シュウニュウ</t>
    </rPh>
    <phoneticPr fontId="2"/>
  </si>
  <si>
    <t>介護保険用システム</t>
    <rPh sb="0" eb="2">
      <t>カイゴ</t>
    </rPh>
    <rPh sb="2" eb="4">
      <t>ホケン</t>
    </rPh>
    <rPh sb="4" eb="5">
      <t>ヨウ</t>
    </rPh>
    <phoneticPr fontId="2"/>
  </si>
  <si>
    <t>2.消耗品費</t>
    <rPh sb="2" eb="4">
      <t>ショウモウ</t>
    </rPh>
    <rPh sb="4" eb="5">
      <t>ヒン</t>
    </rPh>
    <rPh sb="5" eb="6">
      <t>ヒ</t>
    </rPh>
    <phoneticPr fontId="2"/>
  </si>
  <si>
    <t>3.租税公課費</t>
    <rPh sb="2" eb="4">
      <t>ソゼイ</t>
    </rPh>
    <rPh sb="4" eb="6">
      <t>コウカ</t>
    </rPh>
    <rPh sb="6" eb="7">
      <t>ヒ</t>
    </rPh>
    <phoneticPr fontId="2"/>
  </si>
  <si>
    <t>県社協負担金</t>
    <rPh sb="0" eb="1">
      <t>ケン</t>
    </rPh>
    <rPh sb="1" eb="2">
      <t>シャ</t>
    </rPh>
    <rPh sb="2" eb="3">
      <t>キョウ</t>
    </rPh>
    <rPh sb="3" eb="6">
      <t>フタンキン</t>
    </rPh>
    <phoneticPr fontId="2"/>
  </si>
  <si>
    <t>1.職員給料支出</t>
    <rPh sb="2" eb="4">
      <t>ショクイン</t>
    </rPh>
    <rPh sb="4" eb="6">
      <t>キュウリョウ</t>
    </rPh>
    <rPh sb="6" eb="8">
      <t>シシュツ</t>
    </rPh>
    <phoneticPr fontId="2"/>
  </si>
  <si>
    <t>3.法定福利費支出</t>
    <rPh sb="2" eb="4">
      <t>ホウテイ</t>
    </rPh>
    <rPh sb="4" eb="6">
      <t>フクリ</t>
    </rPh>
    <rPh sb="6" eb="7">
      <t>ヒ</t>
    </rPh>
    <rPh sb="7" eb="9">
      <t>シシュツ</t>
    </rPh>
    <phoneticPr fontId="2"/>
  </si>
  <si>
    <t>施設、車両等修繕費</t>
    <rPh sb="0" eb="2">
      <t>シセツ</t>
    </rPh>
    <rPh sb="3" eb="5">
      <t>シャリョウ</t>
    </rPh>
    <rPh sb="5" eb="6">
      <t>トウ</t>
    </rPh>
    <rPh sb="6" eb="8">
      <t>シュウゼン</t>
    </rPh>
    <rPh sb="8" eb="9">
      <t>ヒ</t>
    </rPh>
    <phoneticPr fontId="2"/>
  </si>
  <si>
    <t>機械警備、消防設備等委託費</t>
    <rPh sb="0" eb="2">
      <t>キカイ</t>
    </rPh>
    <rPh sb="2" eb="4">
      <t>ケイビ</t>
    </rPh>
    <rPh sb="5" eb="7">
      <t>ショウボウ</t>
    </rPh>
    <rPh sb="7" eb="9">
      <t>セツビ</t>
    </rPh>
    <rPh sb="9" eb="10">
      <t>トウ</t>
    </rPh>
    <rPh sb="10" eb="12">
      <t>イタク</t>
    </rPh>
    <rPh sb="12" eb="13">
      <t>ヒ</t>
    </rPh>
    <phoneticPr fontId="2"/>
  </si>
  <si>
    <t>車検料</t>
    <rPh sb="0" eb="2">
      <t>シャケン</t>
    </rPh>
    <rPh sb="2" eb="3">
      <t>リョウ</t>
    </rPh>
    <phoneticPr fontId="2"/>
  </si>
  <si>
    <t>3.非常勤職員給与</t>
    <rPh sb="2" eb="5">
      <t>ヒジョウキン</t>
    </rPh>
    <rPh sb="5" eb="7">
      <t>ショクイン</t>
    </rPh>
    <rPh sb="7" eb="9">
      <t>キュウヨ</t>
    </rPh>
    <phoneticPr fontId="2"/>
  </si>
  <si>
    <t>切手代</t>
    <rPh sb="0" eb="2">
      <t>キッテ</t>
    </rPh>
    <rPh sb="2" eb="3">
      <t>ダイ</t>
    </rPh>
    <phoneticPr fontId="2"/>
  </si>
  <si>
    <t>4.法定福利費支出</t>
    <rPh sb="2" eb="4">
      <t>ホウテイ</t>
    </rPh>
    <rPh sb="4" eb="6">
      <t>フクリ</t>
    </rPh>
    <rPh sb="6" eb="7">
      <t>ヒ</t>
    </rPh>
    <rPh sb="7" eb="9">
      <t>シシュツ</t>
    </rPh>
    <phoneticPr fontId="2"/>
  </si>
  <si>
    <t>県社協負担金</t>
    <rPh sb="0" eb="1">
      <t>ケン</t>
    </rPh>
    <rPh sb="1" eb="3">
      <t>シャキョウ</t>
    </rPh>
    <rPh sb="3" eb="6">
      <t>フタンキン</t>
    </rPh>
    <phoneticPr fontId="2"/>
  </si>
  <si>
    <t>感染予防費等</t>
    <rPh sb="0" eb="2">
      <t>カンセン</t>
    </rPh>
    <rPh sb="2" eb="4">
      <t>ヨボウ</t>
    </rPh>
    <rPh sb="4" eb="5">
      <t>ヒ</t>
    </rPh>
    <rPh sb="5" eb="6">
      <t>トウ</t>
    </rPh>
    <phoneticPr fontId="2"/>
  </si>
  <si>
    <t>旅費、費用弁償</t>
    <rPh sb="0" eb="2">
      <t>リョヒ</t>
    </rPh>
    <rPh sb="3" eb="5">
      <t>ヒヨウ</t>
    </rPh>
    <rPh sb="5" eb="7">
      <t>ベンショウ</t>
    </rPh>
    <phoneticPr fontId="2"/>
  </si>
  <si>
    <t>切手代等</t>
    <rPh sb="0" eb="2">
      <t>キッテ</t>
    </rPh>
    <rPh sb="2" eb="3">
      <t>ダイ</t>
    </rPh>
    <rPh sb="3" eb="4">
      <t>トウ</t>
    </rPh>
    <phoneticPr fontId="2"/>
  </si>
  <si>
    <t>広報費</t>
    <rPh sb="0" eb="2">
      <t>コウホウ</t>
    </rPh>
    <rPh sb="2" eb="3">
      <t>ヒ</t>
    </rPh>
    <phoneticPr fontId="2"/>
  </si>
  <si>
    <t>保険料</t>
    <rPh sb="0" eb="2">
      <t>ホケン</t>
    </rPh>
    <rPh sb="2" eb="3">
      <t>リョウ</t>
    </rPh>
    <phoneticPr fontId="2"/>
  </si>
  <si>
    <t>県社協負担金等</t>
    <rPh sb="0" eb="1">
      <t>ケン</t>
    </rPh>
    <rPh sb="1" eb="3">
      <t>シャキョウ</t>
    </rPh>
    <rPh sb="3" eb="5">
      <t>フタン</t>
    </rPh>
    <rPh sb="5" eb="6">
      <t>キン</t>
    </rPh>
    <rPh sb="6" eb="7">
      <t>トウ</t>
    </rPh>
    <phoneticPr fontId="2"/>
  </si>
  <si>
    <t>7.町等補助金委託金返還金支出</t>
    <rPh sb="2" eb="3">
      <t>マチ</t>
    </rPh>
    <rPh sb="3" eb="4">
      <t>トウ</t>
    </rPh>
    <rPh sb="4" eb="7">
      <t>ホジョキン</t>
    </rPh>
    <rPh sb="7" eb="9">
      <t>イタク</t>
    </rPh>
    <rPh sb="9" eb="10">
      <t>キン</t>
    </rPh>
    <rPh sb="10" eb="12">
      <t>ヘンカン</t>
    </rPh>
    <rPh sb="12" eb="13">
      <t>キン</t>
    </rPh>
    <rPh sb="13" eb="15">
      <t>シシュツ</t>
    </rPh>
    <phoneticPr fontId="2"/>
  </si>
  <si>
    <t>1.町等補助金委託金返還金支出</t>
    <rPh sb="2" eb="3">
      <t>マチ</t>
    </rPh>
    <rPh sb="3" eb="4">
      <t>トウ</t>
    </rPh>
    <rPh sb="4" eb="7">
      <t>ホジョキン</t>
    </rPh>
    <rPh sb="7" eb="9">
      <t>イタク</t>
    </rPh>
    <rPh sb="9" eb="10">
      <t>キン</t>
    </rPh>
    <rPh sb="10" eb="12">
      <t>ヘンカン</t>
    </rPh>
    <rPh sb="12" eb="13">
      <t>キン</t>
    </rPh>
    <rPh sb="13" eb="15">
      <t>シシュツ</t>
    </rPh>
    <phoneticPr fontId="2"/>
  </si>
  <si>
    <t>町等補助金等委託金返還金支出</t>
    <rPh sb="0" eb="1">
      <t>マチ</t>
    </rPh>
    <rPh sb="1" eb="2">
      <t>トウ</t>
    </rPh>
    <rPh sb="2" eb="5">
      <t>ホジョキン</t>
    </rPh>
    <rPh sb="5" eb="6">
      <t>トウ</t>
    </rPh>
    <rPh sb="6" eb="8">
      <t>イタク</t>
    </rPh>
    <rPh sb="8" eb="9">
      <t>キン</t>
    </rPh>
    <rPh sb="9" eb="11">
      <t>ヘンカン</t>
    </rPh>
    <rPh sb="11" eb="12">
      <t>キン</t>
    </rPh>
    <rPh sb="12" eb="14">
      <t>シシュツ</t>
    </rPh>
    <phoneticPr fontId="2"/>
  </si>
  <si>
    <t>2.その他の事業収入</t>
    <rPh sb="4" eb="5">
      <t>タ</t>
    </rPh>
    <rPh sb="6" eb="8">
      <t>ジギョウ</t>
    </rPh>
    <rPh sb="8" eb="10">
      <t>シュウニュウ</t>
    </rPh>
    <phoneticPr fontId="2"/>
  </si>
  <si>
    <t>2.その他の利用料収入</t>
    <rPh sb="4" eb="5">
      <t>タ</t>
    </rPh>
    <rPh sb="6" eb="9">
      <t>リヨウリョウ</t>
    </rPh>
    <rPh sb="9" eb="11">
      <t>シュウニュウ</t>
    </rPh>
    <phoneticPr fontId="2"/>
  </si>
  <si>
    <t>利用者限度額超過分収入</t>
    <rPh sb="0" eb="2">
      <t>リヨウ</t>
    </rPh>
    <rPh sb="2" eb="3">
      <t>シャ</t>
    </rPh>
    <rPh sb="3" eb="5">
      <t>ゲンド</t>
    </rPh>
    <rPh sb="5" eb="6">
      <t>ガク</t>
    </rPh>
    <rPh sb="6" eb="8">
      <t>チョウカ</t>
    </rPh>
    <rPh sb="8" eb="9">
      <t>ブン</t>
    </rPh>
    <rPh sb="9" eb="11">
      <t>シュウニュウ</t>
    </rPh>
    <phoneticPr fontId="2"/>
  </si>
  <si>
    <t>利用者負担分</t>
    <rPh sb="0" eb="3">
      <t>リヨウシャ</t>
    </rPh>
    <rPh sb="3" eb="5">
      <t>フタン</t>
    </rPh>
    <rPh sb="5" eb="6">
      <t>ブン</t>
    </rPh>
    <phoneticPr fontId="2"/>
  </si>
  <si>
    <t>2.受託金収入</t>
    <rPh sb="2" eb="4">
      <t>ジュタク</t>
    </rPh>
    <rPh sb="4" eb="5">
      <t>キン</t>
    </rPh>
    <rPh sb="5" eb="7">
      <t>シュウニュウ</t>
    </rPh>
    <phoneticPr fontId="2"/>
  </si>
  <si>
    <t>1.市町村等受託金収入</t>
    <rPh sb="2" eb="5">
      <t>シチョウソン</t>
    </rPh>
    <rPh sb="5" eb="6">
      <t>トウ</t>
    </rPh>
    <rPh sb="6" eb="8">
      <t>ジュタク</t>
    </rPh>
    <rPh sb="8" eb="9">
      <t>キン</t>
    </rPh>
    <rPh sb="9" eb="11">
      <t>シュウニュウ</t>
    </rPh>
    <phoneticPr fontId="2"/>
  </si>
  <si>
    <t>要介護認定調査委託料</t>
    <rPh sb="0" eb="3">
      <t>ヨウカイゴ</t>
    </rPh>
    <rPh sb="3" eb="5">
      <t>ニンテイ</t>
    </rPh>
    <rPh sb="5" eb="7">
      <t>チョウサ</t>
    </rPh>
    <rPh sb="7" eb="10">
      <t>イタクリョウ</t>
    </rPh>
    <phoneticPr fontId="2"/>
  </si>
  <si>
    <t>1.一般募金配分金事業</t>
    <rPh sb="2" eb="4">
      <t>イッパン</t>
    </rPh>
    <rPh sb="4" eb="6">
      <t>ボキン</t>
    </rPh>
    <rPh sb="6" eb="8">
      <t>ハイブン</t>
    </rPh>
    <rPh sb="8" eb="9">
      <t>キン</t>
    </rPh>
    <rPh sb="9" eb="11">
      <t>ジギョウ</t>
    </rPh>
    <phoneticPr fontId="2"/>
  </si>
  <si>
    <t>1.ﾎﾞﾗﾝﾃｨｱ活動費</t>
    <rPh sb="9" eb="11">
      <t>カツドウ</t>
    </rPh>
    <rPh sb="11" eb="12">
      <t>ヒ</t>
    </rPh>
    <phoneticPr fontId="2"/>
  </si>
  <si>
    <t>ﾎﾞﾗﾝﾃｨｱ活動費</t>
    <rPh sb="7" eb="9">
      <t>カツドウ</t>
    </rPh>
    <rPh sb="9" eb="10">
      <t>ヒ</t>
    </rPh>
    <phoneticPr fontId="2"/>
  </si>
  <si>
    <t>2.歳末助けい事業費</t>
    <rPh sb="2" eb="4">
      <t>サイマツ</t>
    </rPh>
    <rPh sb="4" eb="5">
      <t>タス</t>
    </rPh>
    <rPh sb="7" eb="10">
      <t>ジギョウヒ</t>
    </rPh>
    <phoneticPr fontId="2"/>
  </si>
  <si>
    <t>1.歳末助け合い事業費</t>
    <rPh sb="2" eb="4">
      <t>サイマツ</t>
    </rPh>
    <rPh sb="4" eb="5">
      <t>タス</t>
    </rPh>
    <rPh sb="6" eb="7">
      <t>ア</t>
    </rPh>
    <rPh sb="8" eb="11">
      <t>ジギョウヒ</t>
    </rPh>
    <phoneticPr fontId="2"/>
  </si>
  <si>
    <t>歳末助け合い事業費</t>
    <rPh sb="0" eb="2">
      <t>サイマツ</t>
    </rPh>
    <rPh sb="2" eb="3">
      <t>タス</t>
    </rPh>
    <rPh sb="4" eb="5">
      <t>ア</t>
    </rPh>
    <rPh sb="6" eb="9">
      <t>ジギョウヒ</t>
    </rPh>
    <phoneticPr fontId="2"/>
  </si>
  <si>
    <t>広野町、県社協</t>
    <rPh sb="0" eb="3">
      <t>ヒロノマチ</t>
    </rPh>
    <rPh sb="4" eb="5">
      <t>ケン</t>
    </rPh>
    <rPh sb="5" eb="7">
      <t>シャキョウ</t>
    </rPh>
    <phoneticPr fontId="2"/>
  </si>
  <si>
    <t>1.資金援助資金収入</t>
    <rPh sb="2" eb="4">
      <t>シキン</t>
    </rPh>
    <rPh sb="4" eb="6">
      <t>エンジョ</t>
    </rPh>
    <rPh sb="6" eb="8">
      <t>シキン</t>
    </rPh>
    <rPh sb="8" eb="10">
      <t>シュウニュウ</t>
    </rPh>
    <phoneticPr fontId="2"/>
  </si>
  <si>
    <t>3.生活援助資金貸付事業</t>
    <rPh sb="2" eb="4">
      <t>セイカツ</t>
    </rPh>
    <rPh sb="4" eb="6">
      <t>エンジョ</t>
    </rPh>
    <rPh sb="6" eb="8">
      <t>シキン</t>
    </rPh>
    <rPh sb="8" eb="10">
      <t>カシツケ</t>
    </rPh>
    <rPh sb="10" eb="12">
      <t>ジギョウ</t>
    </rPh>
    <phoneticPr fontId="2"/>
  </si>
  <si>
    <t>2.貸付償還金収入</t>
    <rPh sb="2" eb="4">
      <t>カシツケ</t>
    </rPh>
    <rPh sb="4" eb="6">
      <t>ショウカン</t>
    </rPh>
    <rPh sb="6" eb="7">
      <t>キン</t>
    </rPh>
    <rPh sb="7" eb="9">
      <t>シュウニュウ</t>
    </rPh>
    <phoneticPr fontId="2"/>
  </si>
  <si>
    <t>3.雑収入</t>
    <rPh sb="2" eb="3">
      <t>ザツ</t>
    </rPh>
    <rPh sb="3" eb="5">
      <t>シュウニュウ</t>
    </rPh>
    <phoneticPr fontId="2"/>
  </si>
  <si>
    <t>4.繰越金収入</t>
    <rPh sb="2" eb="4">
      <t>クリコシ</t>
    </rPh>
    <rPh sb="4" eb="5">
      <t>キン</t>
    </rPh>
    <rPh sb="5" eb="7">
      <t>シュウニュウ</t>
    </rPh>
    <phoneticPr fontId="2"/>
  </si>
  <si>
    <t>1.資金事業収入</t>
    <rPh sb="2" eb="4">
      <t>シキン</t>
    </rPh>
    <rPh sb="4" eb="6">
      <t>ジギョウ</t>
    </rPh>
    <rPh sb="6" eb="8">
      <t>シュウニュウ</t>
    </rPh>
    <phoneticPr fontId="2"/>
  </si>
  <si>
    <t>援助金収入</t>
    <rPh sb="0" eb="3">
      <t>エンジョキン</t>
    </rPh>
    <rPh sb="3" eb="5">
      <t>シュウニュウ</t>
    </rPh>
    <phoneticPr fontId="2"/>
  </si>
  <si>
    <t>償還金収入</t>
    <rPh sb="0" eb="3">
      <t>ショウカンキン</t>
    </rPh>
    <rPh sb="3" eb="5">
      <t>シュウニュウ</t>
    </rPh>
    <phoneticPr fontId="2"/>
  </si>
  <si>
    <t>雑収入</t>
    <rPh sb="0" eb="1">
      <t>ザツ</t>
    </rPh>
    <rPh sb="1" eb="3">
      <t>シュウニュウ</t>
    </rPh>
    <phoneticPr fontId="2"/>
  </si>
  <si>
    <t>3.生活援助資金貸付事業</t>
    <rPh sb="2" eb="4">
      <t>セイカツ</t>
    </rPh>
    <rPh sb="4" eb="6">
      <t>エンジョ</t>
    </rPh>
    <rPh sb="6" eb="8">
      <t>シキン</t>
    </rPh>
    <rPh sb="8" eb="10">
      <t>カシツケ</t>
    </rPh>
    <rPh sb="10" eb="12">
      <t>ジギョウ</t>
    </rPh>
    <phoneticPr fontId="2"/>
  </si>
  <si>
    <t>1.貸付金</t>
    <rPh sb="2" eb="4">
      <t>カシツケ</t>
    </rPh>
    <rPh sb="4" eb="5">
      <t>キン</t>
    </rPh>
    <phoneticPr fontId="2"/>
  </si>
  <si>
    <t>1.一般貸付金</t>
    <rPh sb="2" eb="4">
      <t>イッパン</t>
    </rPh>
    <rPh sb="4" eb="6">
      <t>カシツケ</t>
    </rPh>
    <rPh sb="6" eb="7">
      <t>キン</t>
    </rPh>
    <phoneticPr fontId="2"/>
  </si>
  <si>
    <t>資金貸付金</t>
    <rPh sb="0" eb="2">
      <t>シキン</t>
    </rPh>
    <rPh sb="2" eb="4">
      <t>カシツケ</t>
    </rPh>
    <rPh sb="4" eb="5">
      <t>キン</t>
    </rPh>
    <phoneticPr fontId="2"/>
  </si>
  <si>
    <t>5.使用料及び賃借料</t>
    <rPh sb="2" eb="5">
      <t>シヨウリョウ</t>
    </rPh>
    <rPh sb="5" eb="6">
      <t>オヨ</t>
    </rPh>
    <rPh sb="7" eb="10">
      <t>チンシャクリョウ</t>
    </rPh>
    <phoneticPr fontId="2"/>
  </si>
  <si>
    <t>4.賃借料</t>
    <rPh sb="2" eb="5">
      <t>チンシャクリョウ</t>
    </rPh>
    <phoneticPr fontId="2"/>
  </si>
  <si>
    <t>印刷機ﾘｰｽ料</t>
    <rPh sb="0" eb="3">
      <t>インサツキ</t>
    </rPh>
    <rPh sb="6" eb="7">
      <t>リョウ</t>
    </rPh>
    <phoneticPr fontId="2"/>
  </si>
  <si>
    <t>電話料等</t>
    <rPh sb="0" eb="2">
      <t>デンワ</t>
    </rPh>
    <rPh sb="2" eb="3">
      <t>リョウ</t>
    </rPh>
    <rPh sb="3" eb="4">
      <t>トウ</t>
    </rPh>
    <phoneticPr fontId="2"/>
  </si>
  <si>
    <t>2.職員給料支出</t>
    <rPh sb="2" eb="4">
      <t>ショクイン</t>
    </rPh>
    <rPh sb="4" eb="6">
      <t>キュウリョウ</t>
    </rPh>
    <rPh sb="6" eb="8">
      <t>シシュツ</t>
    </rPh>
    <phoneticPr fontId="2"/>
  </si>
  <si>
    <t>3.職員諸手当</t>
    <rPh sb="2" eb="4">
      <t>ショクイン</t>
    </rPh>
    <rPh sb="4" eb="7">
      <t>ショテアテ</t>
    </rPh>
    <phoneticPr fontId="2"/>
  </si>
  <si>
    <t>2.研修費</t>
    <rPh sb="2" eb="5">
      <t>ケンシュウヒ</t>
    </rPh>
    <phoneticPr fontId="2"/>
  </si>
  <si>
    <t>3.消耗品費</t>
    <rPh sb="2" eb="4">
      <t>ショウモウ</t>
    </rPh>
    <rPh sb="4" eb="5">
      <t>ヒン</t>
    </rPh>
    <rPh sb="5" eb="6">
      <t>ヒ</t>
    </rPh>
    <phoneticPr fontId="2"/>
  </si>
  <si>
    <t>4.器具什器費</t>
    <rPh sb="2" eb="4">
      <t>キグ</t>
    </rPh>
    <rPh sb="4" eb="6">
      <t>ジュウキ</t>
    </rPh>
    <rPh sb="6" eb="7">
      <t>ヒ</t>
    </rPh>
    <phoneticPr fontId="2"/>
  </si>
  <si>
    <t>5.印刷製本費</t>
    <rPh sb="2" eb="4">
      <t>インサツ</t>
    </rPh>
    <rPh sb="4" eb="6">
      <t>セイホン</t>
    </rPh>
    <rPh sb="6" eb="7">
      <t>ヒ</t>
    </rPh>
    <phoneticPr fontId="2"/>
  </si>
  <si>
    <t>6.水道光熱費</t>
    <rPh sb="2" eb="4">
      <t>スイドウ</t>
    </rPh>
    <rPh sb="4" eb="7">
      <t>コウネツヒ</t>
    </rPh>
    <phoneticPr fontId="2"/>
  </si>
  <si>
    <t>7.通信運搬費</t>
    <rPh sb="2" eb="4">
      <t>ツウシン</t>
    </rPh>
    <rPh sb="4" eb="6">
      <t>ウンパン</t>
    </rPh>
    <rPh sb="6" eb="7">
      <t>ヒ</t>
    </rPh>
    <phoneticPr fontId="2"/>
  </si>
  <si>
    <t>8.会議費</t>
    <rPh sb="2" eb="5">
      <t>カイギヒ</t>
    </rPh>
    <phoneticPr fontId="2"/>
  </si>
  <si>
    <t>9.委託費</t>
    <rPh sb="2" eb="4">
      <t>イタク</t>
    </rPh>
    <rPh sb="4" eb="5">
      <t>ヒ</t>
    </rPh>
    <phoneticPr fontId="2"/>
  </si>
  <si>
    <t>10.手数料</t>
    <rPh sb="3" eb="6">
      <t>テスウリョウ</t>
    </rPh>
    <phoneticPr fontId="2"/>
  </si>
  <si>
    <t>11.賃借料</t>
    <rPh sb="3" eb="6">
      <t>チンシャクリョウ</t>
    </rPh>
    <phoneticPr fontId="2"/>
  </si>
  <si>
    <t>12.渉外費</t>
    <rPh sb="3" eb="5">
      <t>ショウガイ</t>
    </rPh>
    <rPh sb="5" eb="6">
      <t>ヒ</t>
    </rPh>
    <phoneticPr fontId="2"/>
  </si>
  <si>
    <t>2.事務費</t>
    <rPh sb="2" eb="5">
      <t>ジムヒ</t>
    </rPh>
    <phoneticPr fontId="2"/>
  </si>
  <si>
    <t>職員諸手当</t>
    <rPh sb="0" eb="2">
      <t>ショクイン</t>
    </rPh>
    <rPh sb="2" eb="5">
      <t>ショテアテ</t>
    </rPh>
    <phoneticPr fontId="2"/>
  </si>
  <si>
    <t>1.資金援助資金</t>
    <rPh sb="2" eb="4">
      <t>シキン</t>
    </rPh>
    <rPh sb="4" eb="6">
      <t>エンジョ</t>
    </rPh>
    <rPh sb="6" eb="8">
      <t>シキン</t>
    </rPh>
    <phoneticPr fontId="2"/>
  </si>
  <si>
    <t>援助金</t>
    <rPh sb="0" eb="3">
      <t>エンジョキン</t>
    </rPh>
    <phoneticPr fontId="2"/>
  </si>
  <si>
    <t>1.資金援助資金収入</t>
    <rPh sb="2" eb="4">
      <t>シキン</t>
    </rPh>
    <rPh sb="4" eb="6">
      <t>エンジョ</t>
    </rPh>
    <rPh sb="6" eb="8">
      <t>シキン</t>
    </rPh>
    <rPh sb="8" eb="10">
      <t>シュウニュウ</t>
    </rPh>
    <phoneticPr fontId="2"/>
  </si>
  <si>
    <t>償還金</t>
    <rPh sb="0" eb="3">
      <t>ショウカンキン</t>
    </rPh>
    <phoneticPr fontId="2"/>
  </si>
  <si>
    <t>1.貸付償還金</t>
    <rPh sb="2" eb="4">
      <t>カシツケ</t>
    </rPh>
    <rPh sb="4" eb="6">
      <t>ショウカン</t>
    </rPh>
    <rPh sb="6" eb="7">
      <t>キン</t>
    </rPh>
    <phoneticPr fontId="2"/>
  </si>
  <si>
    <t>1.雑収入</t>
    <phoneticPr fontId="2"/>
  </si>
  <si>
    <t>1.繰越金収入</t>
    <rPh sb="2" eb="4">
      <t>クリコシ</t>
    </rPh>
    <rPh sb="4" eb="5">
      <t>キン</t>
    </rPh>
    <rPh sb="5" eb="7">
      <t>シュウニュウ</t>
    </rPh>
    <phoneticPr fontId="2"/>
  </si>
  <si>
    <t>貯金利息</t>
    <rPh sb="0" eb="2">
      <t>チョキン</t>
    </rPh>
    <rPh sb="2" eb="4">
      <t>リソク</t>
    </rPh>
    <phoneticPr fontId="2"/>
  </si>
  <si>
    <t>繰越金</t>
    <rPh sb="0" eb="2">
      <t>クリコシ</t>
    </rPh>
    <rPh sb="2" eb="3">
      <t>キン</t>
    </rPh>
    <phoneticPr fontId="2"/>
  </si>
  <si>
    <t>4.福祉活動専門員事業</t>
    <rPh sb="2" eb="4">
      <t>フクシ</t>
    </rPh>
    <rPh sb="4" eb="6">
      <t>カツドウ</t>
    </rPh>
    <rPh sb="6" eb="9">
      <t>センモンイン</t>
    </rPh>
    <rPh sb="9" eb="11">
      <t>ジギョウ</t>
    </rPh>
    <phoneticPr fontId="2"/>
  </si>
  <si>
    <t>5.老人福祉ｾﾝﾀｰ財産管理事業</t>
    <rPh sb="2" eb="4">
      <t>ロウジン</t>
    </rPh>
    <rPh sb="4" eb="6">
      <t>フクシ</t>
    </rPh>
    <rPh sb="10" eb="12">
      <t>ザイサン</t>
    </rPh>
    <rPh sb="12" eb="14">
      <t>カンリ</t>
    </rPh>
    <rPh sb="14" eb="16">
      <t>ジギョウ</t>
    </rPh>
    <phoneticPr fontId="2"/>
  </si>
  <si>
    <t>6.広桜荘事業</t>
    <rPh sb="2" eb="5">
      <t>コウオウソウ</t>
    </rPh>
    <rPh sb="5" eb="7">
      <t>ジギョウ</t>
    </rPh>
    <phoneticPr fontId="2"/>
  </si>
  <si>
    <t>7.生きがい事業（ﾐﾆﾃﾞｲ）</t>
    <rPh sb="2" eb="3">
      <t>イ</t>
    </rPh>
    <rPh sb="6" eb="8">
      <t>ジギョウ</t>
    </rPh>
    <phoneticPr fontId="2"/>
  </si>
  <si>
    <t>8.老人ｸﾗﾌﾞ指導事務事業</t>
    <rPh sb="2" eb="4">
      <t>ロウジン</t>
    </rPh>
    <rPh sb="8" eb="10">
      <t>シドウ</t>
    </rPh>
    <rPh sb="10" eb="12">
      <t>ジム</t>
    </rPh>
    <rPh sb="12" eb="14">
      <t>ジギョウ</t>
    </rPh>
    <phoneticPr fontId="2"/>
  </si>
  <si>
    <t>9.自立支援ﾎｰﾑﾍﾙﾌﾟｻｰﾋﾞｽ事業</t>
    <rPh sb="2" eb="4">
      <t>ジリツ</t>
    </rPh>
    <rPh sb="4" eb="6">
      <t>シエン</t>
    </rPh>
    <rPh sb="18" eb="20">
      <t>ジギョウ</t>
    </rPh>
    <phoneticPr fontId="2"/>
  </si>
  <si>
    <t>16.生活支援相談員事業</t>
    <rPh sb="3" eb="5">
      <t>セイカツ</t>
    </rPh>
    <rPh sb="5" eb="7">
      <t>シエン</t>
    </rPh>
    <rPh sb="7" eb="10">
      <t>ソウダンイン</t>
    </rPh>
    <rPh sb="10" eb="12">
      <t>ジギョウ</t>
    </rPh>
    <phoneticPr fontId="2"/>
  </si>
  <si>
    <t>17.地域包括支援ｾﾝﾀｰ設置経営事業</t>
    <rPh sb="3" eb="5">
      <t>チイキ</t>
    </rPh>
    <rPh sb="5" eb="7">
      <t>ホウカツ</t>
    </rPh>
    <rPh sb="7" eb="9">
      <t>シエン</t>
    </rPh>
    <rPh sb="13" eb="15">
      <t>セッチ</t>
    </rPh>
    <rPh sb="15" eb="17">
      <t>ケイエイ</t>
    </rPh>
    <rPh sb="17" eb="19">
      <t>ジギョウ</t>
    </rPh>
    <phoneticPr fontId="2"/>
  </si>
  <si>
    <t>18.介護事業</t>
    <rPh sb="3" eb="5">
      <t>カイゴ</t>
    </rPh>
    <rPh sb="5" eb="7">
      <t>ジギョウ</t>
    </rPh>
    <phoneticPr fontId="2"/>
  </si>
  <si>
    <t>19.通所介護事業</t>
    <rPh sb="3" eb="5">
      <t>ツウショ</t>
    </rPh>
    <rPh sb="5" eb="7">
      <t>カイゴ</t>
    </rPh>
    <rPh sb="7" eb="9">
      <t>ジギョウ</t>
    </rPh>
    <phoneticPr fontId="2"/>
  </si>
  <si>
    <t>20.居宅介護支援事業</t>
    <rPh sb="3" eb="5">
      <t>キョタク</t>
    </rPh>
    <rPh sb="5" eb="7">
      <t>カイゴ</t>
    </rPh>
    <rPh sb="7" eb="9">
      <t>シエン</t>
    </rPh>
    <rPh sb="9" eb="11">
      <t>ジギョウ</t>
    </rPh>
    <phoneticPr fontId="2"/>
  </si>
  <si>
    <t>一般貸付金</t>
    <rPh sb="0" eb="2">
      <t>イッパン</t>
    </rPh>
    <rPh sb="2" eb="4">
      <t>カシツケ</t>
    </rPh>
    <rPh sb="4" eb="5">
      <t>キン</t>
    </rPh>
    <phoneticPr fontId="2"/>
  </si>
  <si>
    <t>４.福祉活動専門員事業</t>
    <rPh sb="2" eb="4">
      <t>フクシ</t>
    </rPh>
    <rPh sb="4" eb="6">
      <t>カツドウ</t>
    </rPh>
    <rPh sb="6" eb="9">
      <t>センモンイン</t>
    </rPh>
    <rPh sb="9" eb="11">
      <t>ジギョウ</t>
    </rPh>
    <phoneticPr fontId="2"/>
  </si>
  <si>
    <t>５.老人福祉ｾﾝﾀｰ財産管理事業</t>
    <rPh sb="2" eb="4">
      <t>ロウジン</t>
    </rPh>
    <rPh sb="4" eb="6">
      <t>フクシ</t>
    </rPh>
    <rPh sb="10" eb="12">
      <t>ザイサン</t>
    </rPh>
    <rPh sb="12" eb="14">
      <t>カンリ</t>
    </rPh>
    <rPh sb="14" eb="16">
      <t>ジギョウ</t>
    </rPh>
    <phoneticPr fontId="2"/>
  </si>
  <si>
    <t>６.広桜荘管理事業</t>
    <rPh sb="2" eb="5">
      <t>コウオウソウ</t>
    </rPh>
    <rPh sb="5" eb="7">
      <t>カンリ</t>
    </rPh>
    <rPh sb="7" eb="9">
      <t>ジギョウ</t>
    </rPh>
    <phoneticPr fontId="2"/>
  </si>
  <si>
    <t>７.生きがい事業（ﾐﾆﾃﾞｲ）</t>
    <rPh sb="2" eb="3">
      <t>イ</t>
    </rPh>
    <rPh sb="6" eb="8">
      <t>ジギョウ</t>
    </rPh>
    <phoneticPr fontId="2"/>
  </si>
  <si>
    <t>税金</t>
    <rPh sb="0" eb="1">
      <t>ゼイ</t>
    </rPh>
    <rPh sb="1" eb="2">
      <t>キン</t>
    </rPh>
    <phoneticPr fontId="2"/>
  </si>
  <si>
    <t>３．会議費</t>
    <rPh sb="2" eb="5">
      <t>カイギヒ</t>
    </rPh>
    <phoneticPr fontId="2"/>
  </si>
  <si>
    <t>４．健康増進事業</t>
    <rPh sb="2" eb="4">
      <t>ケンコウ</t>
    </rPh>
    <rPh sb="4" eb="6">
      <t>ゾウシン</t>
    </rPh>
    <rPh sb="6" eb="8">
      <t>ジギョウ</t>
    </rPh>
    <phoneticPr fontId="2"/>
  </si>
  <si>
    <t>５．助成金</t>
    <rPh sb="2" eb="5">
      <t>ジョセイキン</t>
    </rPh>
    <phoneticPr fontId="2"/>
  </si>
  <si>
    <t>２．その他の消耗品</t>
    <rPh sb="4" eb="5">
      <t>タ</t>
    </rPh>
    <rPh sb="6" eb="8">
      <t>ショウモウ</t>
    </rPh>
    <rPh sb="8" eb="9">
      <t>ヒン</t>
    </rPh>
    <phoneticPr fontId="2"/>
  </si>
  <si>
    <t>１．広報費</t>
    <rPh sb="2" eb="4">
      <t>コウホウ</t>
    </rPh>
    <rPh sb="4" eb="5">
      <t>ヒ</t>
    </rPh>
    <phoneticPr fontId="2"/>
  </si>
  <si>
    <t>ｽﾎﾟｰﾂ大会、ﾊﾟｰｸｺﾞﾙﾌ大会等</t>
    <rPh sb="5" eb="7">
      <t>タイカイ</t>
    </rPh>
    <rPh sb="16" eb="18">
      <t>タイカイ</t>
    </rPh>
    <rPh sb="18" eb="19">
      <t>トウ</t>
    </rPh>
    <phoneticPr fontId="2"/>
  </si>
  <si>
    <t>戦没者遺族会助成金</t>
    <rPh sb="0" eb="3">
      <t>センボツシャ</t>
    </rPh>
    <rPh sb="3" eb="5">
      <t>イゾク</t>
    </rPh>
    <rPh sb="5" eb="6">
      <t>カイ</t>
    </rPh>
    <rPh sb="6" eb="9">
      <t>ジョセイキン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</si>
  <si>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</si>
  <si>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職員諸手当</t>
    <rPh sb="0" eb="2">
      <t>ショクイン</t>
    </rPh>
    <rPh sb="2" eb="3">
      <t>ショ</t>
    </rPh>
    <rPh sb="3" eb="5">
      <t>テアテ</t>
    </rPh>
    <phoneticPr fontId="2"/>
  </si>
  <si>
    <t>職員諸手当</t>
    <rPh sb="0" eb="2">
      <t>ショクイン</t>
    </rPh>
    <rPh sb="2" eb="5">
      <t>ショテアテ</t>
    </rPh>
    <phoneticPr fontId="2"/>
  </si>
  <si>
    <t>2.職員諸手当</t>
    <rPh sb="2" eb="4">
      <t>ショクイン</t>
    </rPh>
    <rPh sb="4" eb="7">
      <t>ショテアテ</t>
    </rPh>
    <phoneticPr fontId="2"/>
  </si>
  <si>
    <t>臨時栄養士賃金</t>
    <rPh sb="0" eb="2">
      <t>リンジ</t>
    </rPh>
    <rPh sb="2" eb="5">
      <t>エイヨウシ</t>
    </rPh>
    <rPh sb="5" eb="7">
      <t>チンギン</t>
    </rPh>
    <phoneticPr fontId="2"/>
  </si>
  <si>
    <t>　</t>
    <phoneticPr fontId="2"/>
  </si>
  <si>
    <t>送迎用軽自動車ﾘｰｽ料</t>
    <rPh sb="0" eb="3">
      <t>ソウゲイヨウ</t>
    </rPh>
    <rPh sb="3" eb="4">
      <t>ケイ</t>
    </rPh>
    <rPh sb="4" eb="7">
      <t>ジドウシャ</t>
    </rPh>
    <rPh sb="10" eb="11">
      <t>リョウ</t>
    </rPh>
    <phoneticPr fontId="2"/>
  </si>
  <si>
    <t>2.職員賞与支出</t>
    <rPh sb="2" eb="4">
      <t>ショクイン</t>
    </rPh>
    <rPh sb="4" eb="6">
      <t>ショウヨ</t>
    </rPh>
    <rPh sb="6" eb="8">
      <t>シシュツ</t>
    </rPh>
    <phoneticPr fontId="2"/>
  </si>
  <si>
    <t>3.法定福祉費支出</t>
    <rPh sb="2" eb="4">
      <t>ホウテイ</t>
    </rPh>
    <rPh sb="4" eb="6">
      <t>フクシ</t>
    </rPh>
    <rPh sb="6" eb="7">
      <t>ヒ</t>
    </rPh>
    <rPh sb="7" eb="9">
      <t>シシュツ</t>
    </rPh>
    <phoneticPr fontId="2"/>
  </si>
  <si>
    <t xml:space="preserve"> </t>
    <phoneticPr fontId="2"/>
  </si>
  <si>
    <t>1.諸謝金</t>
    <rPh sb="2" eb="5">
      <t>ショシャキン</t>
    </rPh>
    <phoneticPr fontId="2"/>
  </si>
  <si>
    <t>5.車両費</t>
    <rPh sb="2" eb="4">
      <t>シャリョウ</t>
    </rPh>
    <rPh sb="4" eb="5">
      <t>ヒ</t>
    </rPh>
    <phoneticPr fontId="2"/>
  </si>
  <si>
    <t>6.修繕費</t>
    <rPh sb="2" eb="5">
      <t>シュウゼンヒ</t>
    </rPh>
    <phoneticPr fontId="2"/>
  </si>
  <si>
    <t>7.業務委託費</t>
    <rPh sb="2" eb="4">
      <t>ギョウム</t>
    </rPh>
    <rPh sb="4" eb="6">
      <t>イタク</t>
    </rPh>
    <rPh sb="6" eb="7">
      <t>ヒ</t>
    </rPh>
    <phoneticPr fontId="2"/>
  </si>
  <si>
    <t>9.賃借料</t>
    <rPh sb="2" eb="5">
      <t>チンシャクリョウ</t>
    </rPh>
    <phoneticPr fontId="2"/>
  </si>
  <si>
    <t>10.会議費</t>
    <rPh sb="3" eb="6">
      <t>カイギヒ</t>
    </rPh>
    <phoneticPr fontId="2"/>
  </si>
  <si>
    <t>18.介護事業</t>
  </si>
  <si>
    <t>日赤より車両購入助成金収入</t>
    <rPh sb="0" eb="2">
      <t>ニッセキ</t>
    </rPh>
    <rPh sb="4" eb="6">
      <t>シャリョウ</t>
    </rPh>
    <rPh sb="6" eb="8">
      <t>コウニュウ</t>
    </rPh>
    <rPh sb="8" eb="11">
      <t>ジョセイキン</t>
    </rPh>
    <rPh sb="11" eb="13">
      <t>シュウニュウ</t>
    </rPh>
    <phoneticPr fontId="2"/>
  </si>
  <si>
    <t>委託費</t>
    <rPh sb="0" eb="2">
      <t>イタク</t>
    </rPh>
    <rPh sb="2" eb="3">
      <t>ヒ</t>
    </rPh>
    <phoneticPr fontId="2"/>
  </si>
  <si>
    <t>被災地訪問事業県補助金</t>
    <rPh sb="0" eb="3">
      <t>ヒサイチ</t>
    </rPh>
    <rPh sb="3" eb="5">
      <t>ホウモン</t>
    </rPh>
    <rPh sb="5" eb="7">
      <t>ジギョウ</t>
    </rPh>
    <rPh sb="7" eb="8">
      <t>ケン</t>
    </rPh>
    <rPh sb="8" eb="11">
      <t>ホジョキン</t>
    </rPh>
    <phoneticPr fontId="2"/>
  </si>
  <si>
    <t>3.利用者その他負担</t>
    <rPh sb="2" eb="5">
      <t>リヨウシャ</t>
    </rPh>
    <rPh sb="7" eb="8">
      <t>タ</t>
    </rPh>
    <rPh sb="8" eb="10">
      <t>フタン</t>
    </rPh>
    <phoneticPr fontId="2"/>
  </si>
  <si>
    <t>利用料等</t>
    <rPh sb="0" eb="2">
      <t>リヨウ</t>
    </rPh>
    <rPh sb="2" eb="3">
      <t>リョウ</t>
    </rPh>
    <rPh sb="3" eb="4">
      <t>トウ</t>
    </rPh>
    <phoneticPr fontId="2"/>
  </si>
  <si>
    <t>4.車両費</t>
    <rPh sb="2" eb="4">
      <t>シャリョウ</t>
    </rPh>
    <rPh sb="4" eb="5">
      <t>ヒ</t>
    </rPh>
    <phoneticPr fontId="2"/>
  </si>
  <si>
    <t>5.保険料</t>
    <rPh sb="2" eb="5">
      <t>ホケンリョウ</t>
    </rPh>
    <phoneticPr fontId="2"/>
  </si>
  <si>
    <t>慶弔費</t>
    <rPh sb="0" eb="2">
      <t>ケイチョウ</t>
    </rPh>
    <rPh sb="2" eb="3">
      <t>ヒ</t>
    </rPh>
    <phoneticPr fontId="2"/>
  </si>
  <si>
    <t>謝礼</t>
    <rPh sb="0" eb="2">
      <t>シャレイ</t>
    </rPh>
    <phoneticPr fontId="2"/>
  </si>
  <si>
    <t>社会保険料</t>
    <rPh sb="0" eb="2">
      <t>シャカイ</t>
    </rPh>
    <rPh sb="2" eb="4">
      <t>ホケン</t>
    </rPh>
    <rPh sb="4" eb="5">
      <t>リョウ</t>
    </rPh>
    <phoneticPr fontId="2"/>
  </si>
  <si>
    <t>給食費</t>
    <rPh sb="0" eb="3">
      <t>キュウショクヒ</t>
    </rPh>
    <phoneticPr fontId="2"/>
  </si>
  <si>
    <t>令和２年度　一般会計収支決算報告書</t>
    <rPh sb="0" eb="2">
      <t>レイワ</t>
    </rPh>
    <rPh sb="3" eb="5">
      <t>ネンド</t>
    </rPh>
    <rPh sb="4" eb="5">
      <t>ガンネン</t>
    </rPh>
    <rPh sb="6" eb="8">
      <t>イッパン</t>
    </rPh>
    <rPh sb="8" eb="10">
      <t>カイケイ</t>
    </rPh>
    <rPh sb="10" eb="12">
      <t>シュウシ</t>
    </rPh>
    <rPh sb="12" eb="14">
      <t>ケッサン</t>
    </rPh>
    <rPh sb="14" eb="17">
      <t>ホウコクショ</t>
    </rPh>
    <phoneticPr fontId="2"/>
  </si>
  <si>
    <t>期間　　自　令和２年４月１日　　至　令和３年３月３１日</t>
    <rPh sb="0" eb="2">
      <t>キカン</t>
    </rPh>
    <rPh sb="4" eb="5">
      <t>ジ</t>
    </rPh>
    <rPh sb="6" eb="8">
      <t>レイワ</t>
    </rPh>
    <rPh sb="9" eb="10">
      <t>ネン</t>
    </rPh>
    <rPh sb="10" eb="11">
      <t>ヘイネン</t>
    </rPh>
    <rPh sb="11" eb="12">
      <t>ガツ</t>
    </rPh>
    <rPh sb="13" eb="14">
      <t>ニチ</t>
    </rPh>
    <rPh sb="16" eb="17">
      <t>イタ</t>
    </rPh>
    <rPh sb="18" eb="20">
      <t>レイワ</t>
    </rPh>
    <rPh sb="21" eb="22">
      <t>ネン</t>
    </rPh>
    <rPh sb="23" eb="24">
      <t>ガツ</t>
    </rPh>
    <rPh sb="26" eb="27">
      <t>ニチ</t>
    </rPh>
    <phoneticPr fontId="2"/>
  </si>
  <si>
    <t>令和２年度　一般会計収支決算報告書</t>
    <rPh sb="0" eb="2">
      <t>レイワ</t>
    </rPh>
    <rPh sb="3" eb="5">
      <t>ネンド</t>
    </rPh>
    <rPh sb="6" eb="8">
      <t>イッパン</t>
    </rPh>
    <rPh sb="8" eb="10">
      <t>カイケイ</t>
    </rPh>
    <rPh sb="10" eb="12">
      <t>シュウシ</t>
    </rPh>
    <rPh sb="12" eb="14">
      <t>ケッサン</t>
    </rPh>
    <rPh sb="14" eb="17">
      <t>ホウコクショ</t>
    </rPh>
    <phoneticPr fontId="2"/>
  </si>
  <si>
    <t>期間　　自　令和２年４月１日　　至　令和３年３月３１日</t>
    <rPh sb="0" eb="2">
      <t>キカン</t>
    </rPh>
    <rPh sb="4" eb="5">
      <t>ジ</t>
    </rPh>
    <rPh sb="6" eb="8">
      <t>レイワ</t>
    </rPh>
    <rPh sb="9" eb="10">
      <t>ネン</t>
    </rPh>
    <rPh sb="11" eb="12">
      <t>ガツ</t>
    </rPh>
    <rPh sb="13" eb="14">
      <t>ニチ</t>
    </rPh>
    <rPh sb="16" eb="17">
      <t>イタ</t>
    </rPh>
    <rPh sb="18" eb="20">
      <t>レイワ</t>
    </rPh>
    <rPh sb="21" eb="22">
      <t>ネン</t>
    </rPh>
    <rPh sb="23" eb="24">
      <t>ガツ</t>
    </rPh>
    <rPh sb="26" eb="27">
      <t>ニチ</t>
    </rPh>
    <phoneticPr fontId="2"/>
  </si>
  <si>
    <t>事務用備品費</t>
    <rPh sb="0" eb="3">
      <t>ジムヨウ</t>
    </rPh>
    <rPh sb="3" eb="5">
      <t>ビヒン</t>
    </rPh>
    <rPh sb="5" eb="6">
      <t>ヒ</t>
    </rPh>
    <phoneticPr fontId="2"/>
  </si>
  <si>
    <t>8.貸借料</t>
    <rPh sb="2" eb="4">
      <t>タイシャク</t>
    </rPh>
    <rPh sb="4" eb="5">
      <t>リョウ</t>
    </rPh>
    <phoneticPr fontId="2"/>
  </si>
  <si>
    <t>4.消耗品費</t>
    <rPh sb="2" eb="5">
      <t>ショウモウヒン</t>
    </rPh>
    <rPh sb="5" eb="6">
      <t>ヒ</t>
    </rPh>
    <phoneticPr fontId="2"/>
  </si>
  <si>
    <t>消耗品費</t>
    <rPh sb="2" eb="3">
      <t>ヒン</t>
    </rPh>
    <rPh sb="3" eb="4">
      <t>ヒ</t>
    </rPh>
    <phoneticPr fontId="2"/>
  </si>
  <si>
    <t>4.消耗品費</t>
    <rPh sb="2" eb="6">
      <t>ショウモウヒンヒ</t>
    </rPh>
    <phoneticPr fontId="2"/>
  </si>
  <si>
    <t>9.給食費</t>
    <rPh sb="2" eb="5">
      <t>キュウショクヒ</t>
    </rPh>
    <phoneticPr fontId="2"/>
  </si>
  <si>
    <t>5.諸謝金</t>
    <rPh sb="2" eb="5">
      <t>ショシャキン</t>
    </rPh>
    <phoneticPr fontId="2"/>
  </si>
  <si>
    <t>3.消耗品費</t>
    <rPh sb="2" eb="6">
      <t>ショウモウヒンヒ</t>
    </rPh>
    <phoneticPr fontId="2"/>
  </si>
  <si>
    <t>5.手数料</t>
    <rPh sb="2" eb="5">
      <t>テスウリョウ</t>
    </rPh>
    <phoneticPr fontId="2"/>
  </si>
  <si>
    <t>6.賃借料</t>
    <rPh sb="2" eb="4">
      <t>チンシャク</t>
    </rPh>
    <rPh sb="4" eb="5">
      <t>リョウ</t>
    </rPh>
    <phoneticPr fontId="2"/>
  </si>
  <si>
    <t>コロナ感染防止消耗品費</t>
    <rPh sb="3" eb="5">
      <t>カンセン</t>
    </rPh>
    <rPh sb="5" eb="7">
      <t>ボウシ</t>
    </rPh>
    <rPh sb="7" eb="11">
      <t>ショウモウヒンヒ</t>
    </rPh>
    <phoneticPr fontId="2"/>
  </si>
  <si>
    <t>13.通信運搬費</t>
    <rPh sb="3" eb="5">
      <t>ツウシン</t>
    </rPh>
    <rPh sb="5" eb="8">
      <t>ウンパンヒ</t>
    </rPh>
    <phoneticPr fontId="2"/>
  </si>
  <si>
    <t>1.消耗品費</t>
    <rPh sb="2" eb="5">
      <t>ショウモウヒン</t>
    </rPh>
    <rPh sb="5" eb="6">
      <t>ヒ</t>
    </rPh>
    <phoneticPr fontId="2"/>
  </si>
  <si>
    <t>消耗品費</t>
    <rPh sb="0" eb="3">
      <t>ショウモウヒン</t>
    </rPh>
    <rPh sb="3" eb="4">
      <t>ヒ</t>
    </rPh>
    <phoneticPr fontId="2"/>
  </si>
  <si>
    <t>事務手数料等</t>
    <rPh sb="0" eb="2">
      <t>ジム</t>
    </rPh>
    <rPh sb="2" eb="5">
      <t>テスウリョウ</t>
    </rPh>
    <rPh sb="5" eb="6">
      <t>トウ</t>
    </rPh>
    <phoneticPr fontId="2"/>
  </si>
  <si>
    <t>広桜荘管理事業</t>
    <rPh sb="0" eb="3">
      <t>コウオウソウ</t>
    </rPh>
    <rPh sb="3" eb="5">
      <t>カンリ</t>
    </rPh>
    <rPh sb="5" eb="7">
      <t>ジギョウ</t>
    </rPh>
    <phoneticPr fontId="2"/>
  </si>
  <si>
    <t>2.消耗品費</t>
    <rPh sb="2" eb="6">
      <t>ショウモウヒンヒ</t>
    </rPh>
    <phoneticPr fontId="2"/>
  </si>
  <si>
    <t>3.諸謝金</t>
    <rPh sb="2" eb="5">
      <t>ショシャキン</t>
    </rPh>
    <phoneticPr fontId="2"/>
  </si>
  <si>
    <t>新型コロナ支援事業助成金</t>
    <rPh sb="0" eb="2">
      <t>シンガタ</t>
    </rPh>
    <rPh sb="5" eb="7">
      <t>シエン</t>
    </rPh>
    <rPh sb="7" eb="9">
      <t>ジギョウ</t>
    </rPh>
    <rPh sb="9" eb="12">
      <t>ジョセイキン</t>
    </rPh>
    <phoneticPr fontId="2"/>
  </si>
  <si>
    <t>3.その他の事業収入</t>
    <rPh sb="4" eb="5">
      <t>タ</t>
    </rPh>
    <rPh sb="6" eb="8">
      <t>ジギョウ</t>
    </rPh>
    <rPh sb="8" eb="10">
      <t>シュウニュウ</t>
    </rPh>
    <phoneticPr fontId="2"/>
  </si>
  <si>
    <t>4.経理区分間繰入金収入</t>
    <rPh sb="2" eb="4">
      <t>ケイリ</t>
    </rPh>
    <rPh sb="4" eb="6">
      <t>クブン</t>
    </rPh>
    <rPh sb="6" eb="7">
      <t>カン</t>
    </rPh>
    <rPh sb="7" eb="9">
      <t>クリイレ</t>
    </rPh>
    <rPh sb="9" eb="10">
      <t>キン</t>
    </rPh>
    <rPh sb="10" eb="12">
      <t>シュウニュウ</t>
    </rPh>
    <phoneticPr fontId="2"/>
  </si>
  <si>
    <t>1.その他の事業収入</t>
    <rPh sb="4" eb="5">
      <t>タ</t>
    </rPh>
    <rPh sb="6" eb="8">
      <t>ジギョウ</t>
    </rPh>
    <rPh sb="8" eb="10">
      <t>シュウニュウ</t>
    </rPh>
    <phoneticPr fontId="2"/>
  </si>
  <si>
    <t>生活福祉資金事務手数料等</t>
    <rPh sb="0" eb="2">
      <t>セイカツ</t>
    </rPh>
    <rPh sb="2" eb="6">
      <t>フクシシキン</t>
    </rPh>
    <rPh sb="6" eb="8">
      <t>ジム</t>
    </rPh>
    <rPh sb="8" eb="11">
      <t>テスウリョウ</t>
    </rPh>
    <rPh sb="11" eb="12">
      <t>トウ</t>
    </rPh>
    <phoneticPr fontId="2"/>
  </si>
  <si>
    <t>収入合計</t>
    <rPh sb="0" eb="2">
      <t>シュウニュウ</t>
    </rPh>
    <rPh sb="2" eb="4">
      <t>ゴウケイ</t>
    </rPh>
    <phoneticPr fontId="2"/>
  </si>
  <si>
    <t>支出合計</t>
    <rPh sb="0" eb="2">
      <t>シシュツ</t>
    </rPh>
    <rPh sb="2" eb="4">
      <t>ゴウケイ</t>
    </rPh>
    <phoneticPr fontId="2"/>
  </si>
  <si>
    <t>収　入　合　計</t>
    <rPh sb="0" eb="1">
      <t>オサム</t>
    </rPh>
    <rPh sb="2" eb="3">
      <t>イ</t>
    </rPh>
    <rPh sb="4" eb="5">
      <t>ゴウ</t>
    </rPh>
    <rPh sb="6" eb="7">
      <t>ケイ</t>
    </rPh>
    <phoneticPr fontId="2"/>
  </si>
  <si>
    <t>支　出　合　計</t>
    <rPh sb="0" eb="1">
      <t>シ</t>
    </rPh>
    <rPh sb="2" eb="3">
      <t>デ</t>
    </rPh>
    <rPh sb="4" eb="5">
      <t>ゴウ</t>
    </rPh>
    <rPh sb="6" eb="7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</si>
</sst>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5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6"/>
      <name val="ＭＳ Ｐ明朝"/>
      <family val="1"/>
      <charset val="128"/>
    </font>
    <font>
      <b/>
      <u/>
      <sz val="32"/>
      <name val="ＭＳ Ｐ明朝"/>
      <family val="1"/>
      <charset val="128"/>
    </font>
    <font>
      <sz val="11"/>
      <name val="ＭＳ Ｐゴシック"/>
      <family val="3"/>
      <charset val="128"/>
    </font>
    <font>
      <b/>
      <sz val="22"/>
      <name val="ＭＳ Ｐ明朝"/>
      <family val="1"/>
      <charset val="128"/>
    </font>
    <font>
      <b/>
      <sz val="15"/>
      <color indexed="81"/>
      <name val="ＭＳ Ｐゴシック"/>
      <family val="3"/>
      <charset val="128"/>
    </font>
    <font>
      <b/>
      <sz val="20"/>
      <name val="ＭＳ Ｐ明朝"/>
      <family val="1"/>
      <charset val="128"/>
    </font>
    <font>
      <b/>
      <u/>
      <sz val="1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</cellStyleXfs>
  <cellXfs count="91">
    <xf numFmtId="0" fontId="0" fillId="0" borderId="0" xfId="0"/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176" fontId="6" fillId="0" borderId="0" xfId="0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11" fillId="0" borderId="0" xfId="0" applyFont="1" applyFill="1" applyAlignment="1">
      <alignment horizontal="right" vertical="center" wrapText="1"/>
    </xf>
    <xf numFmtId="38" fontId="11" fillId="0" borderId="0" xfId="2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38" fontId="11" fillId="0" borderId="0" xfId="0" applyNumberFormat="1" applyFont="1" applyFill="1" applyAlignment="1">
      <alignment vertical="center" wrapText="1"/>
    </xf>
    <xf numFmtId="176" fontId="11" fillId="0" borderId="0" xfId="0" applyNumberFormat="1" applyFont="1" applyFill="1" applyAlignment="1">
      <alignment vertical="center" wrapText="1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right" vertical="center" shrinkToFit="1"/>
    </xf>
    <xf numFmtId="176" fontId="6" fillId="0" borderId="6" xfId="0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righ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shrinkToFit="1"/>
    </xf>
    <xf numFmtId="176" fontId="6" fillId="0" borderId="5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left" vertical="center" shrinkToFit="1"/>
    </xf>
    <xf numFmtId="0" fontId="6" fillId="0" borderId="12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shrinkToFit="1"/>
    </xf>
    <xf numFmtId="0" fontId="6" fillId="0" borderId="14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shrinkToFit="1"/>
    </xf>
    <xf numFmtId="0" fontId="6" fillId="0" borderId="16" xfId="0" applyFont="1" applyFill="1" applyBorder="1" applyAlignment="1">
      <alignment horizontal="left" vertical="center" shrinkToFit="1"/>
    </xf>
    <xf numFmtId="0" fontId="6" fillId="0" borderId="17" xfId="0" applyFont="1" applyFill="1" applyBorder="1" applyAlignment="1">
      <alignment horizontal="left" vertical="center" shrinkToFit="1"/>
    </xf>
    <xf numFmtId="0" fontId="6" fillId="0" borderId="18" xfId="0" applyFont="1" applyFill="1" applyBorder="1" applyAlignment="1">
      <alignment horizontal="left" vertical="center" shrinkToFit="1"/>
    </xf>
    <xf numFmtId="0" fontId="6" fillId="0" borderId="19" xfId="0" applyFont="1" applyFill="1" applyBorder="1" applyAlignment="1">
      <alignment horizontal="left" vertical="center" shrinkToFit="1"/>
    </xf>
    <xf numFmtId="0" fontId="6" fillId="0" borderId="20" xfId="0" applyFont="1" applyFill="1" applyBorder="1" applyAlignment="1">
      <alignment horizontal="left" vertical="center" shrinkToFit="1"/>
    </xf>
    <xf numFmtId="176" fontId="6" fillId="0" borderId="21" xfId="0" applyNumberFormat="1" applyFont="1" applyFill="1" applyBorder="1" applyAlignment="1">
      <alignment horizontal="right" vertical="center" wrapText="1"/>
    </xf>
    <xf numFmtId="0" fontId="6" fillId="0" borderId="21" xfId="0" applyFont="1" applyFill="1" applyBorder="1" applyAlignment="1">
      <alignment horizontal="left" vertical="center" shrinkToFit="1"/>
    </xf>
    <xf numFmtId="0" fontId="6" fillId="0" borderId="22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 wrapText="1"/>
    </xf>
    <xf numFmtId="176" fontId="6" fillId="0" borderId="24" xfId="0" applyNumberFormat="1" applyFont="1" applyFill="1" applyBorder="1" applyAlignment="1">
      <alignment horizontal="right" vertical="center" wrapText="1"/>
    </xf>
    <xf numFmtId="0" fontId="6" fillId="0" borderId="24" xfId="0" applyFont="1" applyFill="1" applyBorder="1" applyAlignment="1">
      <alignment horizontal="left" vertical="center" shrinkToFit="1"/>
    </xf>
    <xf numFmtId="0" fontId="6" fillId="0" borderId="25" xfId="0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left" vertical="center" wrapText="1"/>
    </xf>
    <xf numFmtId="0" fontId="6" fillId="0" borderId="28" xfId="0" applyFont="1" applyFill="1" applyBorder="1" applyAlignment="1">
      <alignment horizontal="left" vertical="center" wrapText="1"/>
    </xf>
    <xf numFmtId="0" fontId="6" fillId="0" borderId="29" xfId="0" applyFont="1" applyFill="1" applyBorder="1" applyAlignment="1">
      <alignment horizontal="left" vertical="center" wrapText="1"/>
    </xf>
    <xf numFmtId="176" fontId="6" fillId="0" borderId="30" xfId="0" applyNumberFormat="1" applyFont="1" applyFill="1" applyBorder="1" applyAlignment="1">
      <alignment horizontal="right" vertical="center" wrapText="1"/>
    </xf>
    <xf numFmtId="0" fontId="6" fillId="0" borderId="30" xfId="0" applyFont="1" applyFill="1" applyBorder="1" applyAlignment="1">
      <alignment horizontal="left" vertical="center" shrinkToFit="1"/>
    </xf>
    <xf numFmtId="0" fontId="6" fillId="0" borderId="5" xfId="0" applyFont="1" applyFill="1" applyBorder="1" applyAlignment="1">
      <alignment horizontal="left" vertical="center" wrapText="1"/>
    </xf>
    <xf numFmtId="176" fontId="6" fillId="0" borderId="6" xfId="0" applyNumberFormat="1" applyFont="1" applyFill="1" applyBorder="1" applyAlignment="1">
      <alignment vertical="center" wrapText="1"/>
    </xf>
    <xf numFmtId="0" fontId="6" fillId="0" borderId="31" xfId="0" applyFont="1" applyFill="1" applyBorder="1" applyAlignment="1">
      <alignment horizontal="left" vertical="center" shrinkToFit="1"/>
    </xf>
    <xf numFmtId="0" fontId="6" fillId="0" borderId="32" xfId="0" applyFont="1" applyFill="1" applyBorder="1" applyAlignment="1">
      <alignment horizontal="left" vertical="center" shrinkToFit="1"/>
    </xf>
    <xf numFmtId="0" fontId="6" fillId="0" borderId="33" xfId="0" applyFont="1" applyFill="1" applyBorder="1" applyAlignment="1">
      <alignment horizontal="left" vertical="center" shrinkToFit="1"/>
    </xf>
    <xf numFmtId="0" fontId="6" fillId="0" borderId="14" xfId="0" applyFont="1" applyFill="1" applyBorder="1" applyAlignment="1">
      <alignment horizontal="left" vertical="center" shrinkToFit="1"/>
    </xf>
    <xf numFmtId="0" fontId="6" fillId="0" borderId="34" xfId="0" applyFont="1" applyFill="1" applyBorder="1" applyAlignment="1">
      <alignment horizontal="left" vertical="center" shrinkToFit="1"/>
    </xf>
    <xf numFmtId="176" fontId="6" fillId="0" borderId="5" xfId="0" applyNumberFormat="1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left" vertical="center" shrinkToFit="1"/>
    </xf>
    <xf numFmtId="0" fontId="6" fillId="0" borderId="35" xfId="0" applyFont="1" applyFill="1" applyBorder="1" applyAlignment="1">
      <alignment horizontal="left" vertical="center" wrapText="1"/>
    </xf>
    <xf numFmtId="0" fontId="6" fillId="0" borderId="36" xfId="0" applyFont="1" applyFill="1" applyBorder="1" applyAlignment="1">
      <alignment horizontal="left" vertical="center" wrapText="1"/>
    </xf>
    <xf numFmtId="0" fontId="6" fillId="0" borderId="37" xfId="0" applyFont="1" applyFill="1" applyBorder="1" applyAlignment="1">
      <alignment horizontal="left" vertical="center" wrapText="1"/>
    </xf>
    <xf numFmtId="0" fontId="6" fillId="0" borderId="38" xfId="0" applyFont="1" applyFill="1" applyBorder="1" applyAlignment="1">
      <alignment horizontal="left" vertical="center" wrapText="1"/>
    </xf>
    <xf numFmtId="0" fontId="6" fillId="0" borderId="39" xfId="0" applyFont="1" applyFill="1" applyBorder="1" applyAlignment="1">
      <alignment horizontal="left" vertical="center" shrinkToFit="1"/>
    </xf>
    <xf numFmtId="176" fontId="6" fillId="0" borderId="18" xfId="0" applyNumberFormat="1" applyFont="1" applyFill="1" applyBorder="1" applyAlignment="1">
      <alignment horizontal="left" vertical="center" shrinkToFit="1"/>
    </xf>
    <xf numFmtId="0" fontId="12" fillId="0" borderId="22" xfId="0" applyFont="1" applyFill="1" applyBorder="1" applyAlignment="1">
      <alignment horizontal="left" vertical="center" wrapText="1"/>
    </xf>
    <xf numFmtId="0" fontId="6" fillId="0" borderId="33" xfId="0" applyFont="1" applyFill="1" applyBorder="1" applyAlignment="1">
      <alignment horizontal="left" vertical="center" wrapText="1"/>
    </xf>
    <xf numFmtId="0" fontId="6" fillId="0" borderId="34" xfId="0" applyFont="1" applyFill="1" applyBorder="1" applyAlignment="1">
      <alignment horizontal="left" vertical="center" wrapText="1"/>
    </xf>
    <xf numFmtId="176" fontId="6" fillId="0" borderId="38" xfId="0" applyNumberFormat="1" applyFont="1" applyFill="1" applyBorder="1" applyAlignment="1">
      <alignment horizontal="left" vertical="center" wrapText="1"/>
    </xf>
    <xf numFmtId="176" fontId="6" fillId="0" borderId="9" xfId="0" applyNumberFormat="1" applyFont="1" applyFill="1" applyBorder="1" applyAlignment="1">
      <alignment horizontal="right" vertical="center" wrapText="1"/>
    </xf>
    <xf numFmtId="0" fontId="12" fillId="0" borderId="36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left" vertical="center" shrinkToFit="1"/>
    </xf>
    <xf numFmtId="176" fontId="12" fillId="0" borderId="5" xfId="0" applyNumberFormat="1" applyFont="1" applyFill="1" applyBorder="1" applyAlignment="1">
      <alignment horizontal="right" vertical="center" wrapText="1"/>
    </xf>
    <xf numFmtId="0" fontId="14" fillId="0" borderId="36" xfId="0" applyFont="1" applyFill="1" applyBorder="1" applyAlignment="1">
      <alignment horizontal="left" vertical="center" wrapText="1"/>
    </xf>
    <xf numFmtId="38" fontId="5" fillId="0" borderId="0" xfId="0" applyNumberFormat="1" applyFont="1" applyFill="1" applyAlignment="1">
      <alignment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</cellXfs>
  <cellStyles count="5">
    <cellStyle name="パーセント 2" xfId="1" xr:uid="{00000000-0005-0000-0000-000000000000}"/>
    <cellStyle name="桁区切り" xfId="2" builtinId="6"/>
    <cellStyle name="桁区切り 2" xfId="3" xr:uid="{00000000-0005-0000-0000-000002000000}"/>
    <cellStyle name="標準" xfId="0" builtinId="0"/>
    <cellStyle name="標準 2" xfId="4" xr:uid="{00000000-0005-0000-0000-000004000000}"/>
  </cellStyles>
  <dxfs count="0"/>
  <tableStyles count="0" defaultTableStyle="TableStyleMedium9" defaultPivotStyle="PivotStyleLight16"/>
  <colors>
    <mruColors>
      <color rgb="FFFF66FF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FF"/>
  </sheetPr>
  <dimension ref="A1:G124"/>
  <sheetViews>
    <sheetView showGridLines="0" zoomScale="51" zoomScaleNormal="51" zoomScaleSheetLayoutView="51" workbookViewId="0">
      <pane ySplit="7" topLeftCell="A8" activePane="bottomLeft" state="frozen"/>
      <selection activeCell="AZ17" sqref="AZ17:BD17"/>
      <selection pane="bottomLeft" sqref="A1:XFD1048576"/>
    </sheetView>
  </sheetViews>
  <sheetFormatPr defaultColWidth="3.375" defaultRowHeight="38.25" customHeight="1" x14ac:dyDescent="0.15"/>
  <cols>
    <col min="1" max="1" width="49" style="2" customWidth="1"/>
    <col min="2" max="3" width="30.375" style="1" customWidth="1"/>
    <col min="4" max="5" width="22.25" style="1" customWidth="1"/>
    <col min="6" max="6" width="26.625" style="1" customWidth="1"/>
    <col min="7" max="7" width="61.25" style="1" customWidth="1"/>
    <col min="8" max="16384" width="3.375" style="1"/>
  </cols>
  <sheetData>
    <row r="1" spans="1:7" s="3" customFormat="1" ht="21.75" customHeight="1" x14ac:dyDescent="0.15">
      <c r="A1" s="81" t="s">
        <v>372</v>
      </c>
      <c r="B1" s="81"/>
      <c r="C1" s="81"/>
      <c r="D1" s="81"/>
      <c r="E1" s="81"/>
      <c r="F1" s="81"/>
      <c r="G1" s="81"/>
    </row>
    <row r="2" spans="1:7" s="3" customFormat="1" ht="21.75" customHeight="1" x14ac:dyDescent="0.15">
      <c r="A2" s="81"/>
      <c r="B2" s="81"/>
      <c r="C2" s="81"/>
      <c r="D2" s="81"/>
      <c r="E2" s="81"/>
      <c r="F2" s="81"/>
      <c r="G2" s="81"/>
    </row>
    <row r="3" spans="1:7" s="3" customFormat="1" ht="21.75" customHeight="1" x14ac:dyDescent="0.15">
      <c r="A3" s="82" t="s">
        <v>373</v>
      </c>
      <c r="B3" s="82"/>
      <c r="C3" s="82"/>
      <c r="D3" s="82"/>
      <c r="E3" s="82"/>
      <c r="F3" s="82"/>
      <c r="G3" s="82"/>
    </row>
    <row r="4" spans="1:7" s="3" customFormat="1" ht="21.75" customHeight="1" x14ac:dyDescent="0.15">
      <c r="A4" s="83" t="s">
        <v>7</v>
      </c>
      <c r="B4" s="83"/>
      <c r="C4" s="4"/>
      <c r="D4" s="4"/>
      <c r="E4" s="4"/>
      <c r="F4" s="4"/>
      <c r="G4" s="4"/>
    </row>
    <row r="5" spans="1:7" s="3" customFormat="1" ht="21.75" customHeight="1" thickBot="1" x14ac:dyDescent="0.2">
      <c r="A5" s="84" t="s">
        <v>0</v>
      </c>
      <c r="B5" s="84"/>
      <c r="C5" s="5"/>
      <c r="D5" s="84"/>
      <c r="E5" s="84"/>
      <c r="F5" s="84"/>
      <c r="G5" s="6" t="s">
        <v>8</v>
      </c>
    </row>
    <row r="6" spans="1:7" ht="28.5" customHeight="1" thickBot="1" x14ac:dyDescent="0.2">
      <c r="A6" s="80" t="s">
        <v>3</v>
      </c>
      <c r="B6" s="80"/>
      <c r="C6" s="80"/>
      <c r="D6" s="80" t="s">
        <v>9</v>
      </c>
      <c r="E6" s="80" t="s">
        <v>10</v>
      </c>
      <c r="F6" s="80" t="s">
        <v>6</v>
      </c>
      <c r="G6" s="80" t="s">
        <v>5</v>
      </c>
    </row>
    <row r="7" spans="1:7" ht="28.5" customHeight="1" thickBot="1" x14ac:dyDescent="0.2">
      <c r="A7" s="7" t="s">
        <v>4</v>
      </c>
      <c r="B7" s="8" t="s">
        <v>1</v>
      </c>
      <c r="C7" s="9" t="s">
        <v>2</v>
      </c>
      <c r="D7" s="80"/>
      <c r="E7" s="80"/>
      <c r="F7" s="80"/>
      <c r="G7" s="80"/>
    </row>
    <row r="8" spans="1:7" ht="19.5" thickBot="1" x14ac:dyDescent="0.2">
      <c r="A8" s="23" t="s">
        <v>11</v>
      </c>
      <c r="B8" s="54"/>
      <c r="C8" s="24"/>
      <c r="D8" s="71">
        <f>SUM(D9,D13,D15,D17,D19,D21,D25,D27,D29,D31,D23)</f>
        <v>6227000</v>
      </c>
      <c r="E8" s="71">
        <f>SUM(E9,E13,E15,E17,E19,E21,E25,E27,E29,E31,E23)</f>
        <v>6497977</v>
      </c>
      <c r="F8" s="71">
        <f>SUM(E8-D8)</f>
        <v>270977</v>
      </c>
      <c r="G8" s="25"/>
    </row>
    <row r="9" spans="1:7" ht="19.5" thickBot="1" x14ac:dyDescent="0.2">
      <c r="A9" s="26"/>
      <c r="B9" s="55" t="s">
        <v>12</v>
      </c>
      <c r="C9" s="27"/>
      <c r="D9" s="28">
        <f>SUM(D10)</f>
        <v>1500000</v>
      </c>
      <c r="E9" s="28">
        <f>SUM(E10)</f>
        <v>1102000</v>
      </c>
      <c r="F9" s="71">
        <f t="shared" ref="F9:F72" si="0">SUM(E9-D9)</f>
        <v>-398000</v>
      </c>
      <c r="G9" s="29"/>
    </row>
    <row r="10" spans="1:7" ht="19.5" thickBot="1" x14ac:dyDescent="0.2">
      <c r="A10" s="30"/>
      <c r="B10" s="56"/>
      <c r="C10" s="27" t="s">
        <v>12</v>
      </c>
      <c r="D10" s="28">
        <f>SUM(D11:D12)</f>
        <v>1500000</v>
      </c>
      <c r="E10" s="28">
        <f>SUM(E11:E12)</f>
        <v>1102000</v>
      </c>
      <c r="F10" s="71">
        <f t="shared" si="0"/>
        <v>-398000</v>
      </c>
      <c r="G10" s="29"/>
    </row>
    <row r="11" spans="1:7" ht="19.5" thickBot="1" x14ac:dyDescent="0.2">
      <c r="A11" s="30"/>
      <c r="B11" s="57"/>
      <c r="C11" s="37"/>
      <c r="D11" s="28">
        <v>1300000</v>
      </c>
      <c r="E11" s="28">
        <v>1092000</v>
      </c>
      <c r="F11" s="71">
        <f t="shared" si="0"/>
        <v>-208000</v>
      </c>
      <c r="G11" s="29" t="s">
        <v>13</v>
      </c>
    </row>
    <row r="12" spans="1:7" ht="19.5" thickBot="1" x14ac:dyDescent="0.2">
      <c r="A12" s="30"/>
      <c r="B12" s="58"/>
      <c r="C12" s="33"/>
      <c r="D12" s="28">
        <v>200000</v>
      </c>
      <c r="E12" s="28">
        <v>10000</v>
      </c>
      <c r="F12" s="71">
        <f t="shared" si="0"/>
        <v>-190000</v>
      </c>
      <c r="G12" s="29" t="s">
        <v>14</v>
      </c>
    </row>
    <row r="13" spans="1:7" ht="19.5" thickBot="1" x14ac:dyDescent="0.2">
      <c r="A13" s="30"/>
      <c r="B13" s="55" t="s">
        <v>15</v>
      </c>
      <c r="C13" s="27"/>
      <c r="D13" s="28">
        <f>SUM(D14)</f>
        <v>601000</v>
      </c>
      <c r="E13" s="28">
        <f>SUM(E14)</f>
        <v>840000</v>
      </c>
      <c r="F13" s="71">
        <f t="shared" si="0"/>
        <v>239000</v>
      </c>
      <c r="G13" s="29"/>
    </row>
    <row r="14" spans="1:7" ht="19.5" thickBot="1" x14ac:dyDescent="0.2">
      <c r="A14" s="30"/>
      <c r="B14" s="56"/>
      <c r="C14" s="27" t="s">
        <v>16</v>
      </c>
      <c r="D14" s="28">
        <v>601000</v>
      </c>
      <c r="E14" s="28">
        <v>840000</v>
      </c>
      <c r="F14" s="71">
        <f t="shared" si="0"/>
        <v>239000</v>
      </c>
      <c r="G14" s="29"/>
    </row>
    <row r="15" spans="1:7" ht="19.5" thickBot="1" x14ac:dyDescent="0.2">
      <c r="A15" s="30"/>
      <c r="B15" s="55" t="s">
        <v>17</v>
      </c>
      <c r="C15" s="27"/>
      <c r="D15" s="28">
        <f>SUM(D16)</f>
        <v>4109000</v>
      </c>
      <c r="E15" s="28">
        <f>SUM(E16)</f>
        <v>4109267</v>
      </c>
      <c r="F15" s="71">
        <f t="shared" si="0"/>
        <v>267</v>
      </c>
      <c r="G15" s="29"/>
    </row>
    <row r="16" spans="1:7" ht="19.5" thickBot="1" x14ac:dyDescent="0.2">
      <c r="A16" s="30"/>
      <c r="B16" s="55"/>
      <c r="C16" s="27" t="s">
        <v>18</v>
      </c>
      <c r="D16" s="28">
        <v>4109000</v>
      </c>
      <c r="E16" s="28">
        <v>4109267</v>
      </c>
      <c r="F16" s="71">
        <f t="shared" si="0"/>
        <v>267</v>
      </c>
      <c r="G16" s="29" t="s">
        <v>19</v>
      </c>
    </row>
    <row r="17" spans="1:7" ht="19.5" thickBot="1" x14ac:dyDescent="0.2">
      <c r="A17" s="30"/>
      <c r="B17" s="55" t="s">
        <v>20</v>
      </c>
      <c r="C17" s="31"/>
      <c r="D17" s="28">
        <f>SUM(D18)</f>
        <v>10000</v>
      </c>
      <c r="E17" s="28">
        <f>SUM(E18)</f>
        <v>355051</v>
      </c>
      <c r="F17" s="71">
        <f t="shared" si="0"/>
        <v>345051</v>
      </c>
      <c r="G17" s="29"/>
    </row>
    <row r="18" spans="1:7" ht="19.5" thickBot="1" x14ac:dyDescent="0.2">
      <c r="A18" s="30"/>
      <c r="B18" s="55"/>
      <c r="C18" s="31" t="s">
        <v>21</v>
      </c>
      <c r="D18" s="28">
        <v>10000</v>
      </c>
      <c r="E18" s="28">
        <v>355051</v>
      </c>
      <c r="F18" s="71">
        <f t="shared" si="0"/>
        <v>345051</v>
      </c>
      <c r="G18" s="29" t="s">
        <v>388</v>
      </c>
    </row>
    <row r="19" spans="1:7" ht="19.5" thickBot="1" x14ac:dyDescent="0.2">
      <c r="A19" s="30"/>
      <c r="B19" s="55" t="s">
        <v>22</v>
      </c>
      <c r="C19" s="27"/>
      <c r="D19" s="28">
        <f>SUM(D20)</f>
        <v>2000</v>
      </c>
      <c r="E19" s="28">
        <f>SUM(E20)</f>
        <v>0</v>
      </c>
      <c r="F19" s="71">
        <f t="shared" si="0"/>
        <v>-2000</v>
      </c>
      <c r="G19" s="29"/>
    </row>
    <row r="20" spans="1:7" ht="19.5" thickBot="1" x14ac:dyDescent="0.2">
      <c r="A20" s="30"/>
      <c r="B20" s="56"/>
      <c r="C20" s="27" t="s">
        <v>23</v>
      </c>
      <c r="D20" s="28">
        <v>2000</v>
      </c>
      <c r="E20" s="28">
        <v>0</v>
      </c>
      <c r="F20" s="71">
        <f t="shared" si="0"/>
        <v>-2000</v>
      </c>
      <c r="G20" s="29"/>
    </row>
    <row r="21" spans="1:7" ht="19.5" hidden="1" thickBot="1" x14ac:dyDescent="0.2">
      <c r="A21" s="30"/>
      <c r="B21" s="55" t="s">
        <v>24</v>
      </c>
      <c r="C21" s="27"/>
      <c r="D21" s="28">
        <f>SUM(D22)</f>
        <v>0</v>
      </c>
      <c r="E21" s="28">
        <f>SUM(E22)</f>
        <v>0</v>
      </c>
      <c r="F21" s="71">
        <f t="shared" si="0"/>
        <v>0</v>
      </c>
      <c r="G21" s="29"/>
    </row>
    <row r="22" spans="1:7" ht="19.5" hidden="1" thickBot="1" x14ac:dyDescent="0.2">
      <c r="A22" s="30"/>
      <c r="B22" s="56"/>
      <c r="C22" s="27" t="s">
        <v>25</v>
      </c>
      <c r="D22" s="28">
        <v>0</v>
      </c>
      <c r="E22" s="28">
        <v>0</v>
      </c>
      <c r="F22" s="71">
        <f t="shared" si="0"/>
        <v>0</v>
      </c>
      <c r="G22" s="29" t="s">
        <v>26</v>
      </c>
    </row>
    <row r="23" spans="1:7" ht="19.5" thickBot="1" x14ac:dyDescent="0.2">
      <c r="A23" s="30"/>
      <c r="B23" s="55" t="s">
        <v>24</v>
      </c>
      <c r="C23" s="27"/>
      <c r="D23" s="28">
        <f>D24</f>
        <v>1000</v>
      </c>
      <c r="E23" s="28">
        <f>E24</f>
        <v>0</v>
      </c>
      <c r="F23" s="71">
        <f t="shared" si="0"/>
        <v>-1000</v>
      </c>
      <c r="G23" s="29"/>
    </row>
    <row r="24" spans="1:7" ht="19.5" thickBot="1" x14ac:dyDescent="0.2">
      <c r="A24" s="30"/>
      <c r="B24" s="57"/>
      <c r="C24" s="27" t="s">
        <v>25</v>
      </c>
      <c r="D24" s="28">
        <v>1000</v>
      </c>
      <c r="E24" s="28">
        <v>0</v>
      </c>
      <c r="F24" s="71">
        <f t="shared" si="0"/>
        <v>-1000</v>
      </c>
      <c r="G24" s="29" t="s">
        <v>240</v>
      </c>
    </row>
    <row r="25" spans="1:7" ht="19.5" thickBot="1" x14ac:dyDescent="0.2">
      <c r="A25" s="30"/>
      <c r="B25" s="55" t="s">
        <v>230</v>
      </c>
      <c r="C25" s="27"/>
      <c r="D25" s="28">
        <f>SUM(D26)</f>
        <v>1000</v>
      </c>
      <c r="E25" s="28">
        <f>SUM(E26)</f>
        <v>65300</v>
      </c>
      <c r="F25" s="71">
        <f t="shared" si="0"/>
        <v>64300</v>
      </c>
      <c r="G25" s="29"/>
    </row>
    <row r="26" spans="1:7" ht="19.5" thickBot="1" x14ac:dyDescent="0.2">
      <c r="A26" s="30"/>
      <c r="B26" s="56"/>
      <c r="C26" s="27" t="s">
        <v>27</v>
      </c>
      <c r="D26" s="28">
        <v>1000</v>
      </c>
      <c r="E26" s="28">
        <v>65300</v>
      </c>
      <c r="F26" s="71">
        <f t="shared" si="0"/>
        <v>64300</v>
      </c>
      <c r="G26" s="29" t="s">
        <v>176</v>
      </c>
    </row>
    <row r="27" spans="1:7" ht="19.5" thickBot="1" x14ac:dyDescent="0.2">
      <c r="A27" s="30"/>
      <c r="B27" s="55" t="s">
        <v>231</v>
      </c>
      <c r="C27" s="27"/>
      <c r="D27" s="28">
        <v>1000</v>
      </c>
      <c r="E27" s="28">
        <f>SUM(E28)</f>
        <v>0</v>
      </c>
      <c r="F27" s="71">
        <f t="shared" si="0"/>
        <v>-1000</v>
      </c>
      <c r="G27" s="29"/>
    </row>
    <row r="28" spans="1:7" ht="19.5" thickBot="1" x14ac:dyDescent="0.2">
      <c r="A28" s="30"/>
      <c r="B28" s="56"/>
      <c r="C28" s="27" t="s">
        <v>177</v>
      </c>
      <c r="D28" s="28">
        <v>1000</v>
      </c>
      <c r="E28" s="28">
        <v>0</v>
      </c>
      <c r="F28" s="71">
        <f t="shared" si="0"/>
        <v>-1000</v>
      </c>
      <c r="G28" s="29" t="s">
        <v>359</v>
      </c>
    </row>
    <row r="29" spans="1:7" ht="19.5" thickBot="1" x14ac:dyDescent="0.2">
      <c r="A29" s="30"/>
      <c r="B29" s="55" t="s">
        <v>232</v>
      </c>
      <c r="C29" s="27"/>
      <c r="D29" s="28">
        <f>SUM(D30)</f>
        <v>1000</v>
      </c>
      <c r="E29" s="28">
        <f>SUM(E30)</f>
        <v>26359</v>
      </c>
      <c r="F29" s="71">
        <f t="shared" si="0"/>
        <v>25359</v>
      </c>
      <c r="G29" s="29"/>
    </row>
    <row r="30" spans="1:7" ht="19.5" thickBot="1" x14ac:dyDescent="0.2">
      <c r="A30" s="41"/>
      <c r="B30" s="55"/>
      <c r="C30" s="31" t="s">
        <v>178</v>
      </c>
      <c r="D30" s="28">
        <v>1000</v>
      </c>
      <c r="E30" s="28">
        <v>26359</v>
      </c>
      <c r="F30" s="71">
        <f t="shared" si="0"/>
        <v>25359</v>
      </c>
      <c r="G30" s="29" t="s">
        <v>179</v>
      </c>
    </row>
    <row r="31" spans="1:7" ht="19.5" thickBot="1" x14ac:dyDescent="0.2">
      <c r="A31" s="30"/>
      <c r="B31" s="58" t="s">
        <v>233</v>
      </c>
      <c r="C31" s="33"/>
      <c r="D31" s="39">
        <f>D32</f>
        <v>1000</v>
      </c>
      <c r="E31" s="39">
        <v>0</v>
      </c>
      <c r="F31" s="71">
        <f t="shared" si="0"/>
        <v>-1000</v>
      </c>
      <c r="G31" s="40" t="s">
        <v>229</v>
      </c>
    </row>
    <row r="32" spans="1:7" ht="19.5" thickBot="1" x14ac:dyDescent="0.2">
      <c r="A32" s="30"/>
      <c r="B32" s="58"/>
      <c r="C32" s="33"/>
      <c r="D32" s="39">
        <v>1000</v>
      </c>
      <c r="E32" s="39">
        <v>0</v>
      </c>
      <c r="F32" s="71">
        <f t="shared" si="0"/>
        <v>-1000</v>
      </c>
      <c r="G32" s="40"/>
    </row>
    <row r="33" spans="1:7" ht="19.5" thickBot="1" x14ac:dyDescent="0.2">
      <c r="A33" s="45" t="s">
        <v>188</v>
      </c>
      <c r="B33" s="55"/>
      <c r="C33" s="27"/>
      <c r="D33" s="28">
        <f>SUM(D35:D37)</f>
        <v>675000</v>
      </c>
      <c r="E33" s="28">
        <f>SUM(E35:E37)</f>
        <v>717499</v>
      </c>
      <c r="F33" s="71">
        <f t="shared" si="0"/>
        <v>42499</v>
      </c>
      <c r="G33" s="29"/>
    </row>
    <row r="34" spans="1:7" ht="19.5" thickBot="1" x14ac:dyDescent="0.2">
      <c r="A34" s="47"/>
      <c r="B34" s="55" t="s">
        <v>189</v>
      </c>
      <c r="C34" s="27"/>
      <c r="D34" s="28">
        <f>SUM(D35:D36)</f>
        <v>674000</v>
      </c>
      <c r="E34" s="28">
        <f>SUM(E35:E36)</f>
        <v>717499</v>
      </c>
      <c r="F34" s="71">
        <f t="shared" si="0"/>
        <v>43499</v>
      </c>
      <c r="G34" s="29"/>
    </row>
    <row r="35" spans="1:7" ht="19.5" thickBot="1" x14ac:dyDescent="0.2">
      <c r="A35" s="41"/>
      <c r="B35" s="57"/>
      <c r="C35" s="33" t="s">
        <v>190</v>
      </c>
      <c r="D35" s="28">
        <v>260000</v>
      </c>
      <c r="E35" s="39">
        <v>276613</v>
      </c>
      <c r="F35" s="71">
        <f>SUM(E35-D35)</f>
        <v>16613</v>
      </c>
      <c r="G35" s="40" t="s">
        <v>191</v>
      </c>
    </row>
    <row r="36" spans="1:7" ht="19.5" thickBot="1" x14ac:dyDescent="0.2">
      <c r="A36" s="30"/>
      <c r="B36" s="57"/>
      <c r="C36" s="27" t="s">
        <v>235</v>
      </c>
      <c r="D36" s="28">
        <v>414000</v>
      </c>
      <c r="E36" s="28">
        <v>440886</v>
      </c>
      <c r="F36" s="71">
        <f t="shared" si="0"/>
        <v>26886</v>
      </c>
      <c r="G36" s="29" t="s">
        <v>238</v>
      </c>
    </row>
    <row r="37" spans="1:7" ht="19.5" thickBot="1" x14ac:dyDescent="0.2">
      <c r="A37" s="42"/>
      <c r="B37" s="58"/>
      <c r="C37" s="27" t="s">
        <v>234</v>
      </c>
      <c r="D37" s="28">
        <v>1000</v>
      </c>
      <c r="E37" s="28">
        <v>0</v>
      </c>
      <c r="F37" s="71">
        <f t="shared" si="0"/>
        <v>-1000</v>
      </c>
      <c r="G37" s="29" t="s">
        <v>192</v>
      </c>
    </row>
    <row r="38" spans="1:7" ht="19.5" hidden="1" thickBot="1" x14ac:dyDescent="0.2">
      <c r="A38" s="30" t="s">
        <v>278</v>
      </c>
      <c r="B38" s="56" t="s">
        <v>282</v>
      </c>
      <c r="C38" s="27"/>
      <c r="D38" s="28"/>
      <c r="E38" s="28">
        <f>SUM(E39:E42)</f>
        <v>0</v>
      </c>
      <c r="F38" s="71">
        <f t="shared" si="0"/>
        <v>0</v>
      </c>
      <c r="G38" s="29"/>
    </row>
    <row r="39" spans="1:7" ht="19.5" hidden="1" thickBot="1" x14ac:dyDescent="0.2">
      <c r="A39" s="30"/>
      <c r="B39" s="57"/>
      <c r="C39" s="55" t="s">
        <v>277</v>
      </c>
      <c r="D39" s="28"/>
      <c r="E39" s="28"/>
      <c r="F39" s="71">
        <f t="shared" si="0"/>
        <v>0</v>
      </c>
      <c r="G39" s="29" t="s">
        <v>283</v>
      </c>
    </row>
    <row r="40" spans="1:7" ht="19.5" hidden="1" thickBot="1" x14ac:dyDescent="0.2">
      <c r="A40" s="30"/>
      <c r="B40" s="57"/>
      <c r="C40" s="55" t="s">
        <v>279</v>
      </c>
      <c r="D40" s="28"/>
      <c r="E40" s="28"/>
      <c r="F40" s="71">
        <f t="shared" si="0"/>
        <v>0</v>
      </c>
      <c r="G40" s="29" t="s">
        <v>284</v>
      </c>
    </row>
    <row r="41" spans="1:7" ht="19.5" hidden="1" thickBot="1" x14ac:dyDescent="0.2">
      <c r="A41" s="30"/>
      <c r="B41" s="57"/>
      <c r="C41" s="55" t="s">
        <v>280</v>
      </c>
      <c r="D41" s="28"/>
      <c r="E41" s="28"/>
      <c r="F41" s="71">
        <f t="shared" si="0"/>
        <v>0</v>
      </c>
      <c r="G41" s="55" t="s">
        <v>285</v>
      </c>
    </row>
    <row r="42" spans="1:7" ht="19.5" hidden="1" thickBot="1" x14ac:dyDescent="0.2">
      <c r="A42" s="30"/>
      <c r="B42" s="58"/>
      <c r="C42" s="55" t="s">
        <v>281</v>
      </c>
      <c r="D42" s="28"/>
      <c r="E42" s="28"/>
      <c r="F42" s="71">
        <f t="shared" si="0"/>
        <v>0</v>
      </c>
      <c r="G42" s="55" t="s">
        <v>192</v>
      </c>
    </row>
    <row r="43" spans="1:7" ht="19.5" thickBot="1" x14ac:dyDescent="0.2">
      <c r="A43" s="45" t="s">
        <v>286</v>
      </c>
      <c r="B43" s="55"/>
      <c r="C43" s="27"/>
      <c r="D43" s="28">
        <f>SUM(D44,D46,D48,D50)</f>
        <v>690000</v>
      </c>
      <c r="E43" s="28">
        <f>SUM(E44,E46,E48,E50)</f>
        <v>716264</v>
      </c>
      <c r="F43" s="71">
        <f t="shared" si="0"/>
        <v>26264</v>
      </c>
      <c r="G43" s="29"/>
    </row>
    <row r="44" spans="1:7" ht="19.5" thickBot="1" x14ac:dyDescent="0.2">
      <c r="A44" s="47"/>
      <c r="B44" s="55" t="s">
        <v>311</v>
      </c>
      <c r="C44" s="27"/>
      <c r="D44" s="28">
        <f>SUM(D45)</f>
        <v>1000</v>
      </c>
      <c r="E44" s="28">
        <f>SUM(E45)</f>
        <v>0</v>
      </c>
      <c r="F44" s="71">
        <f t="shared" si="0"/>
        <v>-1000</v>
      </c>
      <c r="G44" s="29"/>
    </row>
    <row r="45" spans="1:7" ht="19.5" thickBot="1" x14ac:dyDescent="0.2">
      <c r="A45" s="41"/>
      <c r="B45" s="58"/>
      <c r="C45" s="33" t="s">
        <v>309</v>
      </c>
      <c r="D45" s="28">
        <v>1000</v>
      </c>
      <c r="E45" s="28">
        <v>0</v>
      </c>
      <c r="F45" s="71">
        <f t="shared" si="0"/>
        <v>-1000</v>
      </c>
      <c r="G45" s="40" t="s">
        <v>310</v>
      </c>
    </row>
    <row r="46" spans="1:7" ht="19.5" thickBot="1" x14ac:dyDescent="0.2">
      <c r="A46" s="41"/>
      <c r="B46" s="58" t="s">
        <v>279</v>
      </c>
      <c r="C46" s="33"/>
      <c r="D46" s="28">
        <f>D47</f>
        <v>87000</v>
      </c>
      <c r="E46" s="28">
        <f>E47</f>
        <v>115000</v>
      </c>
      <c r="F46" s="71">
        <f t="shared" si="0"/>
        <v>28000</v>
      </c>
      <c r="G46" s="40"/>
    </row>
    <row r="47" spans="1:7" ht="19.5" thickBot="1" x14ac:dyDescent="0.2">
      <c r="A47" s="41"/>
      <c r="B47" s="58"/>
      <c r="C47" s="33" t="s">
        <v>313</v>
      </c>
      <c r="D47" s="28">
        <v>87000</v>
      </c>
      <c r="E47" s="28">
        <v>115000</v>
      </c>
      <c r="F47" s="71">
        <f t="shared" si="0"/>
        <v>28000</v>
      </c>
      <c r="G47" s="40" t="s">
        <v>312</v>
      </c>
    </row>
    <row r="48" spans="1:7" ht="19.5" thickBot="1" x14ac:dyDescent="0.2">
      <c r="A48" s="41"/>
      <c r="B48" s="58" t="s">
        <v>280</v>
      </c>
      <c r="C48" s="33"/>
      <c r="D48" s="28">
        <f>D49</f>
        <v>1000</v>
      </c>
      <c r="E48" s="28">
        <f>E49</f>
        <v>6</v>
      </c>
      <c r="F48" s="71">
        <f t="shared" si="0"/>
        <v>-994</v>
      </c>
      <c r="G48" s="40"/>
    </row>
    <row r="49" spans="1:7" ht="19.5" thickBot="1" x14ac:dyDescent="0.2">
      <c r="A49" s="41"/>
      <c r="B49" s="58"/>
      <c r="C49" s="33" t="s">
        <v>314</v>
      </c>
      <c r="D49" s="28">
        <v>1000</v>
      </c>
      <c r="E49" s="28">
        <v>6</v>
      </c>
      <c r="F49" s="71">
        <f t="shared" si="0"/>
        <v>-994</v>
      </c>
      <c r="G49" s="40" t="s">
        <v>316</v>
      </c>
    </row>
    <row r="50" spans="1:7" ht="19.5" thickBot="1" x14ac:dyDescent="0.2">
      <c r="A50" s="41"/>
      <c r="B50" s="58" t="s">
        <v>281</v>
      </c>
      <c r="C50" s="33"/>
      <c r="D50" s="28">
        <f>D51</f>
        <v>601000</v>
      </c>
      <c r="E50" s="28">
        <f>E51</f>
        <v>601258</v>
      </c>
      <c r="F50" s="71">
        <f t="shared" si="0"/>
        <v>258</v>
      </c>
      <c r="G50" s="40"/>
    </row>
    <row r="51" spans="1:7" ht="19.5" thickBot="1" x14ac:dyDescent="0.2">
      <c r="A51" s="48"/>
      <c r="B51" s="58"/>
      <c r="C51" s="33" t="s">
        <v>315</v>
      </c>
      <c r="D51" s="28">
        <v>601000</v>
      </c>
      <c r="E51" s="28">
        <v>601258</v>
      </c>
      <c r="F51" s="71">
        <f t="shared" si="0"/>
        <v>258</v>
      </c>
      <c r="G51" s="40" t="s">
        <v>317</v>
      </c>
    </row>
    <row r="52" spans="1:7" ht="19.5" thickBot="1" x14ac:dyDescent="0.2">
      <c r="A52" s="45" t="s">
        <v>318</v>
      </c>
      <c r="B52" s="55"/>
      <c r="C52" s="27"/>
      <c r="D52" s="28">
        <f>SUM(D53)</f>
        <v>6791000</v>
      </c>
      <c r="E52" s="28">
        <f>SUM(E53)</f>
        <v>6791000</v>
      </c>
      <c r="F52" s="71">
        <f t="shared" si="0"/>
        <v>0</v>
      </c>
      <c r="G52" s="29"/>
    </row>
    <row r="53" spans="1:7" ht="19.5" thickBot="1" x14ac:dyDescent="0.2">
      <c r="A53" s="47"/>
      <c r="B53" s="55" t="s">
        <v>27</v>
      </c>
      <c r="C53" s="27"/>
      <c r="D53" s="28">
        <f>D54</f>
        <v>6791000</v>
      </c>
      <c r="E53" s="28">
        <f>SUM(E54)</f>
        <v>6791000</v>
      </c>
      <c r="F53" s="71">
        <f t="shared" si="0"/>
        <v>0</v>
      </c>
      <c r="G53" s="29"/>
    </row>
    <row r="54" spans="1:7" ht="19.5" thickBot="1" x14ac:dyDescent="0.2">
      <c r="A54" s="48"/>
      <c r="B54" s="58"/>
      <c r="C54" s="33" t="s">
        <v>28</v>
      </c>
      <c r="D54" s="28">
        <v>6791000</v>
      </c>
      <c r="E54" s="28">
        <v>6791000</v>
      </c>
      <c r="F54" s="71">
        <f t="shared" si="0"/>
        <v>0</v>
      </c>
      <c r="G54" s="40" t="s">
        <v>29</v>
      </c>
    </row>
    <row r="55" spans="1:7" ht="19.5" thickBot="1" x14ac:dyDescent="0.2">
      <c r="A55" s="45" t="s">
        <v>319</v>
      </c>
      <c r="B55" s="55"/>
      <c r="C55" s="31"/>
      <c r="D55" s="28">
        <f>SUM(D56,D58)</f>
        <v>12177000</v>
      </c>
      <c r="E55" s="28">
        <f>SUM(E56,E58)</f>
        <v>12175900</v>
      </c>
      <c r="F55" s="71">
        <f t="shared" si="0"/>
        <v>-1100</v>
      </c>
      <c r="G55" s="29"/>
    </row>
    <row r="56" spans="1:7" ht="19.5" thickBot="1" x14ac:dyDescent="0.2">
      <c r="A56" s="47"/>
      <c r="B56" s="55" t="s">
        <v>30</v>
      </c>
      <c r="C56" s="27"/>
      <c r="D56" s="28">
        <f>SUM(D57)</f>
        <v>12176000</v>
      </c>
      <c r="E56" s="28">
        <f>SUM(E57)</f>
        <v>12175900</v>
      </c>
      <c r="F56" s="71">
        <f t="shared" si="0"/>
        <v>-100</v>
      </c>
      <c r="G56" s="29"/>
    </row>
    <row r="57" spans="1:7" ht="19.5" thickBot="1" x14ac:dyDescent="0.2">
      <c r="A57" s="41"/>
      <c r="B57" s="55"/>
      <c r="C57" s="27" t="s">
        <v>31</v>
      </c>
      <c r="D57" s="28">
        <v>12176000</v>
      </c>
      <c r="E57" s="28">
        <v>12175900</v>
      </c>
      <c r="F57" s="71">
        <f t="shared" si="0"/>
        <v>-100</v>
      </c>
      <c r="G57" s="29" t="s">
        <v>32</v>
      </c>
    </row>
    <row r="58" spans="1:7" ht="19.5" thickBot="1" x14ac:dyDescent="0.2">
      <c r="A58" s="41"/>
      <c r="B58" s="55" t="s">
        <v>33</v>
      </c>
      <c r="C58" s="27"/>
      <c r="D58" s="28">
        <f>SUM(D59)</f>
        <v>1000</v>
      </c>
      <c r="E58" s="28">
        <f>SUM(E59)</f>
        <v>0</v>
      </c>
      <c r="F58" s="71">
        <f t="shared" si="0"/>
        <v>-1000</v>
      </c>
      <c r="G58" s="29"/>
    </row>
    <row r="59" spans="1:7" ht="19.5" thickBot="1" x14ac:dyDescent="0.2">
      <c r="A59" s="48"/>
      <c r="B59" s="55"/>
      <c r="C59" s="27" t="s">
        <v>34</v>
      </c>
      <c r="D59" s="28">
        <v>1000</v>
      </c>
      <c r="E59" s="28">
        <v>0</v>
      </c>
      <c r="F59" s="71">
        <f t="shared" si="0"/>
        <v>-1000</v>
      </c>
      <c r="G59" s="29" t="s">
        <v>35</v>
      </c>
    </row>
    <row r="60" spans="1:7" ht="19.5" thickBot="1" x14ac:dyDescent="0.2">
      <c r="A60" s="45" t="s">
        <v>320</v>
      </c>
      <c r="B60" s="55"/>
      <c r="C60" s="27"/>
      <c r="D60" s="28">
        <f>SUM(D61)</f>
        <v>14057000</v>
      </c>
      <c r="E60" s="28">
        <f>SUM(E61)</f>
        <v>14057000</v>
      </c>
      <c r="F60" s="71">
        <f>SUM(E60-D60)</f>
        <v>0</v>
      </c>
      <c r="G60" s="29"/>
    </row>
    <row r="61" spans="1:7" ht="19.5" thickBot="1" x14ac:dyDescent="0.2">
      <c r="A61" s="47"/>
      <c r="B61" s="55" t="s">
        <v>30</v>
      </c>
      <c r="C61" s="27"/>
      <c r="D61" s="28">
        <f>SUM(D62)</f>
        <v>14057000</v>
      </c>
      <c r="E61" s="28">
        <f>SUM(E62)</f>
        <v>14057000</v>
      </c>
      <c r="F61" s="71">
        <f t="shared" si="0"/>
        <v>0</v>
      </c>
      <c r="G61" s="29"/>
    </row>
    <row r="62" spans="1:7" ht="19.5" thickBot="1" x14ac:dyDescent="0.2">
      <c r="A62" s="48"/>
      <c r="B62" s="55"/>
      <c r="C62" s="31" t="s">
        <v>31</v>
      </c>
      <c r="D62" s="28">
        <v>14057000</v>
      </c>
      <c r="E62" s="28">
        <v>14057000</v>
      </c>
      <c r="F62" s="71">
        <f t="shared" si="0"/>
        <v>0</v>
      </c>
      <c r="G62" s="29" t="s">
        <v>389</v>
      </c>
    </row>
    <row r="63" spans="1:7" ht="19.5" thickBot="1" x14ac:dyDescent="0.2">
      <c r="A63" s="45" t="s">
        <v>321</v>
      </c>
      <c r="B63" s="55"/>
      <c r="C63" s="31"/>
      <c r="D63" s="28">
        <f>SUM(D64)</f>
        <v>20757000</v>
      </c>
      <c r="E63" s="28">
        <f>SUM(E64)</f>
        <v>20749300</v>
      </c>
      <c r="F63" s="71">
        <f t="shared" si="0"/>
        <v>-7700</v>
      </c>
      <c r="G63" s="29"/>
    </row>
    <row r="64" spans="1:7" ht="19.5" thickBot="1" x14ac:dyDescent="0.2">
      <c r="A64" s="47"/>
      <c r="B64" s="55" t="s">
        <v>30</v>
      </c>
      <c r="C64" s="27"/>
      <c r="D64" s="28">
        <f>SUM(D65)</f>
        <v>20757000</v>
      </c>
      <c r="E64" s="28">
        <f>SUM(E65)</f>
        <v>20749300</v>
      </c>
      <c r="F64" s="71">
        <f t="shared" si="0"/>
        <v>-7700</v>
      </c>
      <c r="G64" s="29"/>
    </row>
    <row r="65" spans="1:7" ht="19.5" thickBot="1" x14ac:dyDescent="0.2">
      <c r="A65" s="48"/>
      <c r="B65" s="55"/>
      <c r="C65" s="27" t="s">
        <v>31</v>
      </c>
      <c r="D65" s="28">
        <v>20757000</v>
      </c>
      <c r="E65" s="28">
        <v>20749300</v>
      </c>
      <c r="F65" s="71">
        <f t="shared" si="0"/>
        <v>-7700</v>
      </c>
      <c r="G65" s="29" t="s">
        <v>36</v>
      </c>
    </row>
    <row r="66" spans="1:7" ht="19.5" thickBot="1" x14ac:dyDescent="0.2">
      <c r="A66" s="45" t="s">
        <v>322</v>
      </c>
      <c r="B66" s="55"/>
      <c r="C66" s="27"/>
      <c r="D66" s="28">
        <f>SUM(D67)</f>
        <v>4455000</v>
      </c>
      <c r="E66" s="28">
        <f>SUM(E67)</f>
        <v>4455000</v>
      </c>
      <c r="F66" s="71">
        <f t="shared" si="0"/>
        <v>0</v>
      </c>
      <c r="G66" s="29"/>
    </row>
    <row r="67" spans="1:7" ht="19.5" thickBot="1" x14ac:dyDescent="0.2">
      <c r="A67" s="47"/>
      <c r="B67" s="55" t="s">
        <v>30</v>
      </c>
      <c r="C67" s="27"/>
      <c r="D67" s="28">
        <f>SUM(D68)</f>
        <v>4455000</v>
      </c>
      <c r="E67" s="28">
        <f>SUM(E68)</f>
        <v>4455000</v>
      </c>
      <c r="F67" s="71">
        <f t="shared" si="0"/>
        <v>0</v>
      </c>
      <c r="G67" s="29"/>
    </row>
    <row r="68" spans="1:7" ht="19.5" thickBot="1" x14ac:dyDescent="0.2">
      <c r="A68" s="48"/>
      <c r="B68" s="55"/>
      <c r="C68" s="27" t="s">
        <v>31</v>
      </c>
      <c r="D68" s="28">
        <v>4455000</v>
      </c>
      <c r="E68" s="28">
        <v>4455000</v>
      </c>
      <c r="F68" s="71">
        <f t="shared" si="0"/>
        <v>0</v>
      </c>
      <c r="G68" s="29" t="s">
        <v>37</v>
      </c>
    </row>
    <row r="69" spans="1:7" ht="19.5" thickBot="1" x14ac:dyDescent="0.2">
      <c r="A69" s="45" t="s">
        <v>323</v>
      </c>
      <c r="B69" s="55"/>
      <c r="C69" s="27"/>
      <c r="D69" s="28">
        <f>SUM(D70)</f>
        <v>5519000</v>
      </c>
      <c r="E69" s="28">
        <f>SUM(E70)</f>
        <v>5519000</v>
      </c>
      <c r="F69" s="71">
        <f t="shared" si="0"/>
        <v>0</v>
      </c>
      <c r="G69" s="29"/>
    </row>
    <row r="70" spans="1:7" ht="19.5" thickBot="1" x14ac:dyDescent="0.2">
      <c r="A70" s="47"/>
      <c r="B70" s="55" t="s">
        <v>30</v>
      </c>
      <c r="C70" s="27"/>
      <c r="D70" s="28">
        <f>SUM(D71)</f>
        <v>5519000</v>
      </c>
      <c r="E70" s="28">
        <f>SUM(E71)</f>
        <v>5519000</v>
      </c>
      <c r="F70" s="71">
        <f t="shared" si="0"/>
        <v>0</v>
      </c>
      <c r="G70" s="29"/>
    </row>
    <row r="71" spans="1:7" ht="19.5" thickBot="1" x14ac:dyDescent="0.2">
      <c r="A71" s="48"/>
      <c r="B71" s="58"/>
      <c r="C71" s="33" t="s">
        <v>31</v>
      </c>
      <c r="D71" s="39">
        <v>5519000</v>
      </c>
      <c r="E71" s="39">
        <v>5519000</v>
      </c>
      <c r="F71" s="71">
        <f t="shared" si="0"/>
        <v>0</v>
      </c>
      <c r="G71" s="40" t="s">
        <v>38</v>
      </c>
    </row>
    <row r="72" spans="1:7" ht="19.5" thickBot="1" x14ac:dyDescent="0.2">
      <c r="A72" s="42" t="s">
        <v>208</v>
      </c>
      <c r="B72" s="58"/>
      <c r="C72" s="27"/>
      <c r="D72" s="28">
        <f>SUM(D73)</f>
        <v>134000</v>
      </c>
      <c r="E72" s="28">
        <f>SUM(E73)</f>
        <v>83710</v>
      </c>
      <c r="F72" s="71">
        <f t="shared" si="0"/>
        <v>-50290</v>
      </c>
      <c r="G72" s="29"/>
    </row>
    <row r="73" spans="1:7" ht="19.5" thickBot="1" x14ac:dyDescent="0.2">
      <c r="A73" s="46"/>
      <c r="B73" s="58" t="s">
        <v>30</v>
      </c>
      <c r="C73" s="33"/>
      <c r="D73" s="39">
        <f>SUM(D74)</f>
        <v>134000</v>
      </c>
      <c r="E73" s="39">
        <f>SUM(E74)</f>
        <v>83710</v>
      </c>
      <c r="F73" s="71">
        <f t="shared" ref="F73:F76" si="1">SUM(E73-D73)</f>
        <v>-50290</v>
      </c>
      <c r="G73" s="40"/>
    </row>
    <row r="74" spans="1:7" ht="19.5" thickBot="1" x14ac:dyDescent="0.2">
      <c r="A74" s="48"/>
      <c r="B74" s="55"/>
      <c r="C74" s="27" t="s">
        <v>31</v>
      </c>
      <c r="D74" s="28">
        <v>134000</v>
      </c>
      <c r="E74" s="28">
        <v>83710</v>
      </c>
      <c r="F74" s="71">
        <f t="shared" si="1"/>
        <v>-50290</v>
      </c>
      <c r="G74" s="29" t="s">
        <v>39</v>
      </c>
    </row>
    <row r="75" spans="1:7" ht="19.5" thickBot="1" x14ac:dyDescent="0.2">
      <c r="A75" s="45" t="s">
        <v>209</v>
      </c>
      <c r="B75" s="55"/>
      <c r="C75" s="31"/>
      <c r="D75" s="28">
        <f>SUM(D76)</f>
        <v>2194000</v>
      </c>
      <c r="E75" s="28">
        <f>SUM(E76)</f>
        <v>2194000</v>
      </c>
      <c r="F75" s="71">
        <f t="shared" si="1"/>
        <v>0</v>
      </c>
      <c r="G75" s="29"/>
    </row>
    <row r="76" spans="1:7" ht="19.5" thickBot="1" x14ac:dyDescent="0.2">
      <c r="A76" s="47"/>
      <c r="B76" s="55" t="s">
        <v>30</v>
      </c>
      <c r="C76" s="27"/>
      <c r="D76" s="28">
        <f>SUM(D77)</f>
        <v>2194000</v>
      </c>
      <c r="E76" s="28">
        <f>E77</f>
        <v>2194000</v>
      </c>
      <c r="F76" s="71">
        <f t="shared" si="1"/>
        <v>0</v>
      </c>
      <c r="G76" s="29"/>
    </row>
    <row r="77" spans="1:7" ht="19.5" thickBot="1" x14ac:dyDescent="0.2">
      <c r="A77" s="48"/>
      <c r="B77" s="55"/>
      <c r="C77" s="27" t="s">
        <v>31</v>
      </c>
      <c r="D77" s="28">
        <v>2194000</v>
      </c>
      <c r="E77" s="28">
        <v>2194000</v>
      </c>
      <c r="F77" s="71">
        <f>SUM(E77-D77)</f>
        <v>0</v>
      </c>
      <c r="G77" s="29" t="s">
        <v>40</v>
      </c>
    </row>
    <row r="78" spans="1:7" ht="19.5" thickBot="1" x14ac:dyDescent="0.2">
      <c r="A78" s="45" t="s">
        <v>210</v>
      </c>
      <c r="B78" s="55"/>
      <c r="C78" s="31"/>
      <c r="D78" s="28">
        <f>SUM(D79)</f>
        <v>7875000</v>
      </c>
      <c r="E78" s="28">
        <f>SUM(E79)</f>
        <v>7874900</v>
      </c>
      <c r="F78" s="71">
        <f t="shared" ref="F78:F96" si="2">SUM(E78-D78)</f>
        <v>-100</v>
      </c>
      <c r="G78" s="29"/>
    </row>
    <row r="79" spans="1:7" ht="19.5" thickBot="1" x14ac:dyDescent="0.2">
      <c r="A79" s="47"/>
      <c r="B79" s="55" t="s">
        <v>30</v>
      </c>
      <c r="C79" s="31"/>
      <c r="D79" s="28">
        <f>SUM(D80)</f>
        <v>7875000</v>
      </c>
      <c r="E79" s="28">
        <f>SUM(E80)</f>
        <v>7874900</v>
      </c>
      <c r="F79" s="71">
        <f t="shared" si="2"/>
        <v>-100</v>
      </c>
      <c r="G79" s="29"/>
    </row>
    <row r="80" spans="1:7" ht="19.5" thickBot="1" x14ac:dyDescent="0.2">
      <c r="A80" s="48"/>
      <c r="B80" s="55"/>
      <c r="C80" s="31" t="s">
        <v>31</v>
      </c>
      <c r="D80" s="28">
        <v>7875000</v>
      </c>
      <c r="E80" s="28">
        <v>7874900</v>
      </c>
      <c r="F80" s="71">
        <f t="shared" si="2"/>
        <v>-100</v>
      </c>
      <c r="G80" s="29" t="s">
        <v>41</v>
      </c>
    </row>
    <row r="81" spans="1:7" ht="19.5" thickBot="1" x14ac:dyDescent="0.2">
      <c r="A81" s="45" t="s">
        <v>211</v>
      </c>
      <c r="B81" s="55"/>
      <c r="C81" s="27"/>
      <c r="D81" s="28">
        <f>SUM(D82)</f>
        <v>20000</v>
      </c>
      <c r="E81" s="28">
        <f>SUM(E82)</f>
        <v>0</v>
      </c>
      <c r="F81" s="71">
        <f t="shared" si="2"/>
        <v>-20000</v>
      </c>
      <c r="G81" s="29"/>
    </row>
    <row r="82" spans="1:7" ht="19.5" thickBot="1" x14ac:dyDescent="0.2">
      <c r="A82" s="47"/>
      <c r="B82" s="55" t="s">
        <v>30</v>
      </c>
      <c r="C82" s="27"/>
      <c r="D82" s="28">
        <f>SUM(D83)</f>
        <v>20000</v>
      </c>
      <c r="E82" s="28">
        <f>SUM(E83)</f>
        <v>0</v>
      </c>
      <c r="F82" s="71">
        <f t="shared" si="2"/>
        <v>-20000</v>
      </c>
      <c r="G82" s="29"/>
    </row>
    <row r="83" spans="1:7" ht="19.5" thickBot="1" x14ac:dyDescent="0.2">
      <c r="A83" s="48"/>
      <c r="B83" s="55"/>
      <c r="C83" s="27" t="s">
        <v>31</v>
      </c>
      <c r="D83" s="28">
        <v>20000</v>
      </c>
      <c r="E83" s="28">
        <v>0</v>
      </c>
      <c r="F83" s="71">
        <f t="shared" si="2"/>
        <v>-20000</v>
      </c>
      <c r="G83" s="29" t="s">
        <v>42</v>
      </c>
    </row>
    <row r="84" spans="1:7" ht="19.5" thickBot="1" x14ac:dyDescent="0.2">
      <c r="A84" s="45" t="s">
        <v>212</v>
      </c>
      <c r="B84" s="55"/>
      <c r="C84" s="27"/>
      <c r="D84" s="28">
        <f>SUM(D85)</f>
        <v>5107000</v>
      </c>
      <c r="E84" s="28">
        <f>SUM(E85)</f>
        <v>5016990</v>
      </c>
      <c r="F84" s="71">
        <f t="shared" si="2"/>
        <v>-90010</v>
      </c>
      <c r="G84" s="29"/>
    </row>
    <row r="85" spans="1:7" ht="19.5" thickBot="1" x14ac:dyDescent="0.2">
      <c r="A85" s="47"/>
      <c r="B85" s="55" t="s">
        <v>30</v>
      </c>
      <c r="C85" s="31"/>
      <c r="D85" s="28">
        <f>SUM(D86)</f>
        <v>5107000</v>
      </c>
      <c r="E85" s="28">
        <f>SUM(E86)</f>
        <v>5016990</v>
      </c>
      <c r="F85" s="71">
        <f t="shared" si="2"/>
        <v>-90010</v>
      </c>
      <c r="G85" s="29"/>
    </row>
    <row r="86" spans="1:7" ht="19.5" thickBot="1" x14ac:dyDescent="0.2">
      <c r="A86" s="48"/>
      <c r="B86" s="55"/>
      <c r="C86" s="27" t="s">
        <v>31</v>
      </c>
      <c r="D86" s="28">
        <v>5107000</v>
      </c>
      <c r="E86" s="28">
        <v>5016990</v>
      </c>
      <c r="F86" s="71">
        <f t="shared" si="2"/>
        <v>-90010</v>
      </c>
      <c r="G86" s="29" t="s">
        <v>43</v>
      </c>
    </row>
    <row r="87" spans="1:7" ht="19.5" thickBot="1" x14ac:dyDescent="0.2">
      <c r="A87" s="45" t="s">
        <v>213</v>
      </c>
      <c r="B87" s="55"/>
      <c r="C87" s="27"/>
      <c r="D87" s="28">
        <f>SUM(D88)</f>
        <v>26606000</v>
      </c>
      <c r="E87" s="28">
        <f>SUM(E88)</f>
        <v>26606000</v>
      </c>
      <c r="F87" s="71">
        <f t="shared" si="2"/>
        <v>0</v>
      </c>
      <c r="G87" s="29"/>
    </row>
    <row r="88" spans="1:7" ht="19.5" thickBot="1" x14ac:dyDescent="0.2">
      <c r="A88" s="47"/>
      <c r="B88" s="55" t="s">
        <v>30</v>
      </c>
      <c r="C88" s="27"/>
      <c r="D88" s="28">
        <f>SUM(D89)</f>
        <v>26606000</v>
      </c>
      <c r="E88" s="28">
        <f>SUM(E89)</f>
        <v>26606000</v>
      </c>
      <c r="F88" s="71">
        <f t="shared" si="2"/>
        <v>0</v>
      </c>
      <c r="G88" s="29"/>
    </row>
    <row r="89" spans="1:7" ht="19.5" thickBot="1" x14ac:dyDescent="0.2">
      <c r="A89" s="48"/>
      <c r="B89" s="55"/>
      <c r="C89" s="27" t="s">
        <v>31</v>
      </c>
      <c r="D89" s="28">
        <v>26606000</v>
      </c>
      <c r="E89" s="28">
        <v>26606000</v>
      </c>
      <c r="F89" s="71">
        <f t="shared" si="2"/>
        <v>0</v>
      </c>
      <c r="G89" s="29" t="s">
        <v>58</v>
      </c>
    </row>
    <row r="90" spans="1:7" ht="19.5" thickBot="1" x14ac:dyDescent="0.2">
      <c r="A90" s="45" t="s">
        <v>324</v>
      </c>
      <c r="B90" s="55"/>
      <c r="C90" s="27"/>
      <c r="D90" s="28">
        <f>D91</f>
        <v>16608000</v>
      </c>
      <c r="E90" s="28">
        <f>E91</f>
        <v>12097322</v>
      </c>
      <c r="F90" s="71">
        <f t="shared" si="2"/>
        <v>-4510678</v>
      </c>
      <c r="G90" s="29"/>
    </row>
    <row r="91" spans="1:7" ht="19.5" thickBot="1" x14ac:dyDescent="0.2">
      <c r="A91" s="46"/>
      <c r="B91" s="55" t="s">
        <v>30</v>
      </c>
      <c r="C91" s="27" t="s">
        <v>186</v>
      </c>
      <c r="D91" s="28">
        <v>16608000</v>
      </c>
      <c r="E91" s="28">
        <v>12097322</v>
      </c>
      <c r="F91" s="71">
        <f t="shared" si="2"/>
        <v>-4510678</v>
      </c>
      <c r="G91" s="29" t="s">
        <v>184</v>
      </c>
    </row>
    <row r="92" spans="1:7" ht="19.5" thickBot="1" x14ac:dyDescent="0.2">
      <c r="A92" s="42" t="s">
        <v>325</v>
      </c>
      <c r="B92" s="58"/>
      <c r="C92" s="33"/>
      <c r="D92" s="39">
        <f>SUM(D93,D95)</f>
        <v>21817000</v>
      </c>
      <c r="E92" s="39">
        <f>SUM(E93,E95)</f>
        <v>23632550</v>
      </c>
      <c r="F92" s="71">
        <f t="shared" si="2"/>
        <v>1815550</v>
      </c>
      <c r="G92" s="40"/>
    </row>
    <row r="93" spans="1:7" ht="19.5" thickBot="1" x14ac:dyDescent="0.2">
      <c r="A93" s="47"/>
      <c r="B93" s="55" t="s">
        <v>30</v>
      </c>
      <c r="C93" s="27"/>
      <c r="D93" s="28">
        <f>SUM(D94)</f>
        <v>21092000</v>
      </c>
      <c r="E93" s="28">
        <f>E94</f>
        <v>20161000</v>
      </c>
      <c r="F93" s="71">
        <f t="shared" si="2"/>
        <v>-931000</v>
      </c>
      <c r="G93" s="29"/>
    </row>
    <row r="94" spans="1:7" ht="19.5" thickBot="1" x14ac:dyDescent="0.2">
      <c r="A94" s="41"/>
      <c r="B94" s="58"/>
      <c r="C94" s="33" t="s">
        <v>31</v>
      </c>
      <c r="D94" s="28">
        <v>21092000</v>
      </c>
      <c r="E94" s="28">
        <v>20161000</v>
      </c>
      <c r="F94" s="71">
        <f t="shared" si="2"/>
        <v>-931000</v>
      </c>
      <c r="G94" s="40" t="s">
        <v>44</v>
      </c>
    </row>
    <row r="95" spans="1:7" ht="19.5" thickBot="1" x14ac:dyDescent="0.2">
      <c r="A95" s="41"/>
      <c r="B95" s="56" t="s">
        <v>45</v>
      </c>
      <c r="C95" s="37"/>
      <c r="D95" s="43">
        <f>SUM(D96)</f>
        <v>725000</v>
      </c>
      <c r="E95" s="43">
        <f>SUM(E96)</f>
        <v>3471550</v>
      </c>
      <c r="F95" s="71">
        <f t="shared" si="2"/>
        <v>2746550</v>
      </c>
      <c r="G95" s="44"/>
    </row>
    <row r="96" spans="1:7" ht="19.5" thickBot="1" x14ac:dyDescent="0.2">
      <c r="A96" s="48"/>
      <c r="B96" s="55"/>
      <c r="C96" s="27" t="s">
        <v>46</v>
      </c>
      <c r="D96" s="28">
        <v>725000</v>
      </c>
      <c r="E96" s="28">
        <v>3471550</v>
      </c>
      <c r="F96" s="71">
        <f t="shared" si="2"/>
        <v>2746550</v>
      </c>
      <c r="G96" s="29" t="s">
        <v>47</v>
      </c>
    </row>
    <row r="97" spans="1:7" ht="19.5" thickBot="1" x14ac:dyDescent="0.2">
      <c r="A97" s="42" t="s">
        <v>326</v>
      </c>
      <c r="B97" s="58"/>
      <c r="C97" s="33"/>
      <c r="D97" s="39">
        <f>SUM(D98,D102,D105)</f>
        <v>9476000</v>
      </c>
      <c r="E97" s="39">
        <f>SUM(E98,E102,E105)</f>
        <v>14577326</v>
      </c>
      <c r="F97" s="71">
        <f>SUM(E97-D97)</f>
        <v>5101326</v>
      </c>
      <c r="G97" s="40"/>
    </row>
    <row r="98" spans="1:7" ht="19.5" thickBot="1" x14ac:dyDescent="0.2">
      <c r="A98" s="26"/>
      <c r="B98" s="55" t="s">
        <v>48</v>
      </c>
      <c r="C98" s="27"/>
      <c r="D98" s="28">
        <f>SUM(D99:D100)</f>
        <v>8295000</v>
      </c>
      <c r="E98" s="28">
        <f>SUM(E99:E100)</f>
        <v>11575326</v>
      </c>
      <c r="F98" s="71">
        <f t="shared" ref="F98:F118" si="3">SUM(E98-D98)</f>
        <v>3280326</v>
      </c>
      <c r="G98" s="29"/>
    </row>
    <row r="99" spans="1:7" ht="19.5" thickBot="1" x14ac:dyDescent="0.2">
      <c r="A99" s="30"/>
      <c r="B99" s="56"/>
      <c r="C99" s="27" t="s">
        <v>49</v>
      </c>
      <c r="D99" s="28">
        <v>8294000</v>
      </c>
      <c r="E99" s="28">
        <v>11575326</v>
      </c>
      <c r="F99" s="71">
        <f t="shared" si="3"/>
        <v>3281326</v>
      </c>
      <c r="G99" s="29" t="s">
        <v>50</v>
      </c>
    </row>
    <row r="100" spans="1:7" ht="19.5" thickBot="1" x14ac:dyDescent="0.2">
      <c r="A100" s="30"/>
      <c r="B100" s="57"/>
      <c r="C100" s="27" t="s">
        <v>33</v>
      </c>
      <c r="D100" s="28">
        <v>1000</v>
      </c>
      <c r="E100" s="28">
        <v>0</v>
      </c>
      <c r="F100" s="71">
        <f t="shared" si="3"/>
        <v>-1000</v>
      </c>
      <c r="G100" s="29" t="s">
        <v>266</v>
      </c>
    </row>
    <row r="101" spans="1:7" ht="19.5" hidden="1" thickBot="1" x14ac:dyDescent="0.2">
      <c r="A101" s="30"/>
      <c r="B101" s="57"/>
      <c r="C101" s="37"/>
      <c r="D101" s="28">
        <v>540000</v>
      </c>
      <c r="E101" s="28"/>
      <c r="F101" s="71">
        <f t="shared" si="3"/>
        <v>-540000</v>
      </c>
      <c r="G101" s="29" t="s">
        <v>51</v>
      </c>
    </row>
    <row r="102" spans="1:7" ht="19.5" thickBot="1" x14ac:dyDescent="0.2">
      <c r="A102" s="30"/>
      <c r="B102" s="55" t="s">
        <v>263</v>
      </c>
      <c r="C102" s="27"/>
      <c r="D102" s="28">
        <f>SUM(D103:D104)</f>
        <v>1180000</v>
      </c>
      <c r="E102" s="28">
        <f>SUM(E104)</f>
        <v>3002000</v>
      </c>
      <c r="F102" s="71">
        <f t="shared" si="3"/>
        <v>1822000</v>
      </c>
      <c r="G102" s="29"/>
    </row>
    <row r="103" spans="1:7" ht="19.5" hidden="1" thickBot="1" x14ac:dyDescent="0.2">
      <c r="A103" s="30"/>
      <c r="B103" s="56"/>
      <c r="C103" s="31" t="s">
        <v>27</v>
      </c>
      <c r="D103" s="28">
        <v>0</v>
      </c>
      <c r="E103" s="28">
        <v>333390</v>
      </c>
      <c r="F103" s="71">
        <f t="shared" si="3"/>
        <v>333390</v>
      </c>
      <c r="G103" s="29" t="s">
        <v>57</v>
      </c>
    </row>
    <row r="104" spans="1:7" ht="19.5" thickBot="1" x14ac:dyDescent="0.2">
      <c r="A104" s="30"/>
      <c r="B104" s="58"/>
      <c r="C104" s="34" t="s">
        <v>263</v>
      </c>
      <c r="D104" s="28">
        <v>1180000</v>
      </c>
      <c r="E104" s="43">
        <v>3002000</v>
      </c>
      <c r="F104" s="71">
        <f t="shared" si="3"/>
        <v>1822000</v>
      </c>
      <c r="G104" s="44" t="s">
        <v>361</v>
      </c>
    </row>
    <row r="105" spans="1:7" ht="19.5" thickBot="1" x14ac:dyDescent="0.2">
      <c r="A105" s="41"/>
      <c r="B105" s="56" t="s">
        <v>52</v>
      </c>
      <c r="C105" s="34"/>
      <c r="D105" s="28">
        <f>SUM(D106)</f>
        <v>1000</v>
      </c>
      <c r="E105" s="43">
        <f>SUM(E106)</f>
        <v>0</v>
      </c>
      <c r="F105" s="71">
        <f t="shared" si="3"/>
        <v>-1000</v>
      </c>
      <c r="G105" s="44"/>
    </row>
    <row r="106" spans="1:7" ht="19.5" thickBot="1" x14ac:dyDescent="0.2">
      <c r="A106" s="42"/>
      <c r="B106" s="55"/>
      <c r="C106" s="27" t="s">
        <v>25</v>
      </c>
      <c r="D106" s="28">
        <v>1000</v>
      </c>
      <c r="E106" s="28">
        <v>0</v>
      </c>
      <c r="F106" s="71">
        <f t="shared" si="3"/>
        <v>-1000</v>
      </c>
      <c r="G106" s="29" t="s">
        <v>53</v>
      </c>
    </row>
    <row r="107" spans="1:7" ht="19.5" thickBot="1" x14ac:dyDescent="0.2">
      <c r="A107" s="42" t="s">
        <v>327</v>
      </c>
      <c r="B107" s="58"/>
      <c r="C107" s="33"/>
      <c r="D107" s="39">
        <f>SUM(D108,D112,D115)</f>
        <v>41023000</v>
      </c>
      <c r="E107" s="39">
        <f>SUM(E108,E115)</f>
        <v>47144216</v>
      </c>
      <c r="F107" s="71">
        <f t="shared" si="3"/>
        <v>6121216</v>
      </c>
      <c r="G107" s="40"/>
    </row>
    <row r="108" spans="1:7" ht="19.5" thickBot="1" x14ac:dyDescent="0.2">
      <c r="A108" s="47"/>
      <c r="B108" s="55" t="s">
        <v>48</v>
      </c>
      <c r="C108" s="27"/>
      <c r="D108" s="28">
        <f>SUM(D109:D111)</f>
        <v>41022000</v>
      </c>
      <c r="E108" s="28">
        <f>SUM(E109:E111)</f>
        <v>47144216</v>
      </c>
      <c r="F108" s="71">
        <f t="shared" si="3"/>
        <v>6122216</v>
      </c>
      <c r="G108" s="29"/>
    </row>
    <row r="109" spans="1:7" ht="19.5" thickBot="1" x14ac:dyDescent="0.2">
      <c r="A109" s="30"/>
      <c r="B109" s="56"/>
      <c r="C109" s="31" t="s">
        <v>49</v>
      </c>
      <c r="D109" s="28">
        <v>41020000</v>
      </c>
      <c r="E109" s="28">
        <v>47144216</v>
      </c>
      <c r="F109" s="71">
        <f t="shared" si="3"/>
        <v>6124216</v>
      </c>
      <c r="G109" s="29" t="s">
        <v>54</v>
      </c>
    </row>
    <row r="110" spans="1:7" ht="19.5" thickBot="1" x14ac:dyDescent="0.2">
      <c r="A110" s="30"/>
      <c r="B110" s="57"/>
      <c r="C110" s="33" t="s">
        <v>33</v>
      </c>
      <c r="D110" s="28">
        <v>1000</v>
      </c>
      <c r="E110" s="39">
        <v>0</v>
      </c>
      <c r="F110" s="71">
        <f t="shared" si="3"/>
        <v>-1000</v>
      </c>
      <c r="G110" s="40" t="s">
        <v>266</v>
      </c>
    </row>
    <row r="111" spans="1:7" ht="19.5" thickBot="1" x14ac:dyDescent="0.2">
      <c r="A111" s="30"/>
      <c r="B111" s="57"/>
      <c r="C111" s="31" t="s">
        <v>362</v>
      </c>
      <c r="D111" s="39">
        <v>1000</v>
      </c>
      <c r="E111" s="39">
        <v>0</v>
      </c>
      <c r="F111" s="71">
        <f t="shared" si="3"/>
        <v>-1000</v>
      </c>
      <c r="G111" s="29" t="s">
        <v>363</v>
      </c>
    </row>
    <row r="112" spans="1:7" ht="19.5" hidden="1" thickBot="1" x14ac:dyDescent="0.2">
      <c r="A112" s="30"/>
      <c r="B112" s="55" t="s">
        <v>263</v>
      </c>
      <c r="C112" s="27"/>
      <c r="D112" s="28">
        <f>SUM(D113:D114)</f>
        <v>0</v>
      </c>
      <c r="E112" s="28">
        <f>SUM(E113:E114)</f>
        <v>678660</v>
      </c>
      <c r="F112" s="71">
        <f t="shared" si="3"/>
        <v>678660</v>
      </c>
      <c r="G112" s="29"/>
    </row>
    <row r="113" spans="1:7" ht="19.5" hidden="1" thickBot="1" x14ac:dyDescent="0.2">
      <c r="A113" s="30"/>
      <c r="B113" s="56"/>
      <c r="C113" s="31" t="s">
        <v>27</v>
      </c>
      <c r="D113" s="28">
        <v>0</v>
      </c>
      <c r="E113" s="28">
        <v>678660</v>
      </c>
      <c r="F113" s="71">
        <f t="shared" si="3"/>
        <v>678660</v>
      </c>
      <c r="G113" s="29" t="s">
        <v>57</v>
      </c>
    </row>
    <row r="114" spans="1:7" ht="19.5" hidden="1" thickBot="1" x14ac:dyDescent="0.2">
      <c r="A114" s="30"/>
      <c r="B114" s="58"/>
      <c r="C114" s="31" t="s">
        <v>264</v>
      </c>
      <c r="D114" s="28">
        <v>0</v>
      </c>
      <c r="E114" s="28">
        <v>0</v>
      </c>
      <c r="F114" s="71">
        <f t="shared" si="3"/>
        <v>0</v>
      </c>
      <c r="G114" s="44" t="s">
        <v>265</v>
      </c>
    </row>
    <row r="115" spans="1:7" ht="19.5" thickBot="1" x14ac:dyDescent="0.2">
      <c r="A115" s="41"/>
      <c r="B115" s="57" t="s">
        <v>55</v>
      </c>
      <c r="C115" s="38"/>
      <c r="D115" s="39">
        <f>SUM(D116)</f>
        <v>1000</v>
      </c>
      <c r="E115" s="50">
        <f>SUM(E116)</f>
        <v>0</v>
      </c>
      <c r="F115" s="71">
        <f t="shared" si="3"/>
        <v>-1000</v>
      </c>
      <c r="G115" s="51"/>
    </row>
    <row r="116" spans="1:7" ht="19.5" thickBot="1" x14ac:dyDescent="0.2">
      <c r="A116" s="42"/>
      <c r="B116" s="55"/>
      <c r="C116" s="27" t="s">
        <v>25</v>
      </c>
      <c r="D116" s="28">
        <v>1000</v>
      </c>
      <c r="E116" s="28">
        <v>0</v>
      </c>
      <c r="F116" s="71">
        <f t="shared" si="3"/>
        <v>-1000</v>
      </c>
      <c r="G116" s="29" t="s">
        <v>53</v>
      </c>
    </row>
    <row r="117" spans="1:7" ht="19.5" thickBot="1" x14ac:dyDescent="0.2">
      <c r="A117" s="42" t="s">
        <v>328</v>
      </c>
      <c r="B117" s="58"/>
      <c r="C117" s="33"/>
      <c r="D117" s="39">
        <f>SUM(D118,D120,D122)</f>
        <v>12567000</v>
      </c>
      <c r="E117" s="39">
        <f>SUM(E118,E120,E122)</f>
        <v>13740910</v>
      </c>
      <c r="F117" s="71">
        <f t="shared" si="3"/>
        <v>1173910</v>
      </c>
      <c r="G117" s="40"/>
    </row>
    <row r="118" spans="1:7" ht="19.5" thickBot="1" x14ac:dyDescent="0.2">
      <c r="A118" s="47"/>
      <c r="B118" s="55" t="s">
        <v>48</v>
      </c>
      <c r="C118" s="27"/>
      <c r="D118" s="28">
        <f>SUM(D119)</f>
        <v>12536000</v>
      </c>
      <c r="E118" s="28">
        <f>SUM(E119)</f>
        <v>13736510</v>
      </c>
      <c r="F118" s="71">
        <f t="shared" si="3"/>
        <v>1200510</v>
      </c>
      <c r="G118" s="29"/>
    </row>
    <row r="119" spans="1:7" ht="19.5" thickBot="1" x14ac:dyDescent="0.2">
      <c r="A119" s="41"/>
      <c r="B119" s="58"/>
      <c r="C119" s="33" t="s">
        <v>56</v>
      </c>
      <c r="D119" s="39">
        <v>12536000</v>
      </c>
      <c r="E119" s="39">
        <v>13736510</v>
      </c>
      <c r="F119" s="71">
        <f>SUM(E119-D119)</f>
        <v>1200510</v>
      </c>
      <c r="G119" s="40"/>
    </row>
    <row r="120" spans="1:7" ht="19.5" thickBot="1" x14ac:dyDescent="0.2">
      <c r="A120" s="30"/>
      <c r="B120" s="58" t="s">
        <v>267</v>
      </c>
      <c r="C120" s="33"/>
      <c r="D120" s="39">
        <f>SUM(D121)</f>
        <v>30000</v>
      </c>
      <c r="E120" s="39">
        <f>SUM(E121)</f>
        <v>4400</v>
      </c>
      <c r="F120" s="71">
        <f t="shared" ref="F120:F124" si="4">SUM(E120-D120)</f>
        <v>-25600</v>
      </c>
      <c r="G120" s="40"/>
    </row>
    <row r="121" spans="1:7" ht="19.5" thickBot="1" x14ac:dyDescent="0.2">
      <c r="A121" s="30"/>
      <c r="B121" s="56"/>
      <c r="C121" s="27" t="s">
        <v>268</v>
      </c>
      <c r="D121" s="28">
        <v>30000</v>
      </c>
      <c r="E121" s="28">
        <v>4400</v>
      </c>
      <c r="F121" s="71">
        <f t="shared" si="4"/>
        <v>-25600</v>
      </c>
      <c r="G121" s="29" t="s">
        <v>269</v>
      </c>
    </row>
    <row r="122" spans="1:7" ht="19.5" thickBot="1" x14ac:dyDescent="0.2">
      <c r="A122" s="30"/>
      <c r="B122" s="55" t="s">
        <v>55</v>
      </c>
      <c r="C122" s="27"/>
      <c r="D122" s="28">
        <f>SUM(D123)</f>
        <v>1000</v>
      </c>
      <c r="E122" s="28">
        <f>SUM(E123)</f>
        <v>0</v>
      </c>
      <c r="F122" s="71">
        <f t="shared" si="4"/>
        <v>-1000</v>
      </c>
      <c r="G122" s="29"/>
    </row>
    <row r="123" spans="1:7" ht="19.5" thickBot="1" x14ac:dyDescent="0.2">
      <c r="A123" s="30"/>
      <c r="B123" s="56"/>
      <c r="C123" s="37" t="s">
        <v>25</v>
      </c>
      <c r="D123" s="28">
        <v>1000</v>
      </c>
      <c r="E123" s="43">
        <v>0</v>
      </c>
      <c r="F123" s="71">
        <f t="shared" si="4"/>
        <v>-1000</v>
      </c>
      <c r="G123" s="44" t="s">
        <v>53</v>
      </c>
    </row>
    <row r="124" spans="1:7" ht="38.25" customHeight="1" x14ac:dyDescent="0.15">
      <c r="A124" s="77" t="s">
        <v>207</v>
      </c>
      <c r="B124" s="78"/>
      <c r="C124" s="79"/>
      <c r="D124" s="59">
        <f>SUM(D8,D33,D43,D52,D55,D60,D63,D66,D69,D72,D75,D78,D81,D84,D87,D90,D92,D97,D107,D117)</f>
        <v>214775000</v>
      </c>
      <c r="E124" s="59">
        <f>SUM(E8,E33,E43,E52,E55,E60,E63,E66,E69,E72,E75,E78,E81,E84,E87,E90,E92,E97,E107,E117)</f>
        <v>224646864</v>
      </c>
      <c r="F124" s="71">
        <f t="shared" si="4"/>
        <v>9871864</v>
      </c>
      <c r="G124" s="12"/>
    </row>
  </sheetData>
  <mergeCells count="11">
    <mergeCell ref="G6:G7"/>
    <mergeCell ref="A1:G2"/>
    <mergeCell ref="A3:G3"/>
    <mergeCell ref="A4:B4"/>
    <mergeCell ref="A5:B5"/>
    <mergeCell ref="D5:F5"/>
    <mergeCell ref="A124:C124"/>
    <mergeCell ref="A6:C6"/>
    <mergeCell ref="D6:D7"/>
    <mergeCell ref="E6:E7"/>
    <mergeCell ref="F6:F7"/>
  </mergeCells>
  <phoneticPr fontId="2"/>
  <printOptions horizontalCentered="1"/>
  <pageMargins left="0.59055118110236227" right="0.59055118110236227" top="0.59055118110236227" bottom="0" header="0.51181102362204722" footer="0.23622047244094491"/>
  <pageSetup paperSize="9" scale="50" orientation="landscape" horizontalDpi="4294967294" verticalDpi="300" r:id="rId1"/>
  <headerFooter alignWithMargins="0"/>
  <rowBreaks count="2" manualBreakCount="2">
    <brk id="54" max="6" man="1"/>
    <brk id="96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FF542-43A9-46B8-BD8F-025D21E1C6C7}">
  <sheetPr>
    <tabColor rgb="FFFF66FF"/>
  </sheetPr>
  <dimension ref="A1:G130"/>
  <sheetViews>
    <sheetView view="pageBreakPreview" topLeftCell="A87" zoomScale="60" zoomScaleNormal="60" workbookViewId="0">
      <selection activeCell="J100" sqref="J100"/>
    </sheetView>
  </sheetViews>
  <sheetFormatPr defaultColWidth="3.375" defaultRowHeight="13.5" x14ac:dyDescent="0.15"/>
  <cols>
    <col min="1" max="1" width="49" style="2" customWidth="1"/>
    <col min="2" max="3" width="30.375" style="1" customWidth="1"/>
    <col min="4" max="5" width="22.25" style="1" customWidth="1"/>
    <col min="6" max="6" width="26.625" style="1" customWidth="1"/>
    <col min="7" max="7" width="61.25" style="1" customWidth="1"/>
    <col min="8" max="16384" width="3.375" style="1"/>
  </cols>
  <sheetData>
    <row r="1" spans="1:7" s="3" customFormat="1" ht="21.75" customHeight="1" x14ac:dyDescent="0.15">
      <c r="A1" s="81" t="s">
        <v>372</v>
      </c>
      <c r="B1" s="81"/>
      <c r="C1" s="81"/>
      <c r="D1" s="81"/>
      <c r="E1" s="81"/>
      <c r="F1" s="81"/>
      <c r="G1" s="81"/>
    </row>
    <row r="2" spans="1:7" s="3" customFormat="1" ht="21.75" customHeight="1" x14ac:dyDescent="0.15">
      <c r="A2" s="81"/>
      <c r="B2" s="81"/>
      <c r="C2" s="81"/>
      <c r="D2" s="81"/>
      <c r="E2" s="81"/>
      <c r="F2" s="81"/>
      <c r="G2" s="81"/>
    </row>
    <row r="3" spans="1:7" s="3" customFormat="1" ht="21.75" customHeight="1" x14ac:dyDescent="0.15">
      <c r="A3" s="82" t="s">
        <v>373</v>
      </c>
      <c r="B3" s="82"/>
      <c r="C3" s="82"/>
      <c r="D3" s="82"/>
      <c r="E3" s="82"/>
      <c r="F3" s="82"/>
      <c r="G3" s="82"/>
    </row>
    <row r="4" spans="1:7" s="3" customFormat="1" ht="21.75" customHeight="1" x14ac:dyDescent="0.15">
      <c r="A4" s="83" t="s">
        <v>7</v>
      </c>
      <c r="B4" s="83"/>
      <c r="C4" s="4"/>
      <c r="D4" s="4"/>
      <c r="E4" s="4"/>
      <c r="F4" s="4"/>
      <c r="G4" s="4"/>
    </row>
    <row r="5" spans="1:7" s="3" customFormat="1" ht="21.75" customHeight="1" thickBot="1" x14ac:dyDescent="0.2">
      <c r="A5" s="84" t="s">
        <v>0</v>
      </c>
      <c r="B5" s="84"/>
      <c r="C5" s="5"/>
      <c r="D5" s="84"/>
      <c r="E5" s="84"/>
      <c r="F5" s="84"/>
      <c r="G5" s="6" t="s">
        <v>8</v>
      </c>
    </row>
    <row r="6" spans="1:7" ht="26.25" customHeight="1" thickBot="1" x14ac:dyDescent="0.2">
      <c r="A6" s="80" t="s">
        <v>3</v>
      </c>
      <c r="B6" s="80"/>
      <c r="C6" s="80"/>
      <c r="D6" s="80" t="s">
        <v>9</v>
      </c>
      <c r="E6" s="80" t="s">
        <v>10</v>
      </c>
      <c r="F6" s="80" t="s">
        <v>6</v>
      </c>
      <c r="G6" s="80" t="s">
        <v>5</v>
      </c>
    </row>
    <row r="7" spans="1:7" ht="26.25" customHeight="1" thickBot="1" x14ac:dyDescent="0.2">
      <c r="A7" s="7" t="s">
        <v>4</v>
      </c>
      <c r="B7" s="8" t="s">
        <v>1</v>
      </c>
      <c r="C7" s="9" t="s">
        <v>2</v>
      </c>
      <c r="D7" s="80"/>
      <c r="E7" s="80"/>
      <c r="F7" s="80"/>
      <c r="G7" s="80"/>
    </row>
    <row r="8" spans="1:7" ht="21" customHeight="1" thickBot="1" x14ac:dyDescent="0.2">
      <c r="A8" s="23" t="s">
        <v>11</v>
      </c>
      <c r="B8" s="54"/>
      <c r="C8" s="24"/>
      <c r="D8" s="71">
        <f>SUM(D9,D13,D15,D17,D19,D21,D25,D27,D29,D31,D23)</f>
        <v>6227000</v>
      </c>
      <c r="E8" s="71">
        <f>SUM(E9,E13,E15,E17,E19,E21,E25,E27,E29,E31,E23)</f>
        <v>6738508</v>
      </c>
      <c r="F8" s="71">
        <f>SUM(E8-D8)</f>
        <v>511508</v>
      </c>
      <c r="G8" s="25"/>
    </row>
    <row r="9" spans="1:7" ht="21" customHeight="1" thickBot="1" x14ac:dyDescent="0.2">
      <c r="A9" s="26"/>
      <c r="B9" s="55" t="s">
        <v>12</v>
      </c>
      <c r="C9" s="27"/>
      <c r="D9" s="28">
        <f>SUM(D10)</f>
        <v>1500000</v>
      </c>
      <c r="E9" s="28">
        <f>SUM(E10)</f>
        <v>1102000</v>
      </c>
      <c r="F9" s="71">
        <f t="shared" ref="F9:F72" si="0">SUM(E9-D9)</f>
        <v>-398000</v>
      </c>
      <c r="G9" s="29"/>
    </row>
    <row r="10" spans="1:7" ht="21" customHeight="1" thickBot="1" x14ac:dyDescent="0.2">
      <c r="A10" s="30"/>
      <c r="B10" s="56"/>
      <c r="C10" s="27" t="s">
        <v>12</v>
      </c>
      <c r="D10" s="28">
        <f>SUM(D11:D12)</f>
        <v>1500000</v>
      </c>
      <c r="E10" s="28">
        <f>SUM(E11:E12)</f>
        <v>1102000</v>
      </c>
      <c r="F10" s="71">
        <f t="shared" si="0"/>
        <v>-398000</v>
      </c>
      <c r="G10" s="29"/>
    </row>
    <row r="11" spans="1:7" ht="21" customHeight="1" thickBot="1" x14ac:dyDescent="0.2">
      <c r="A11" s="30"/>
      <c r="B11" s="57"/>
      <c r="C11" s="37"/>
      <c r="D11" s="28">
        <v>1300000</v>
      </c>
      <c r="E11" s="28">
        <v>1092000</v>
      </c>
      <c r="F11" s="71">
        <f t="shared" si="0"/>
        <v>-208000</v>
      </c>
      <c r="G11" s="29" t="s">
        <v>13</v>
      </c>
    </row>
    <row r="12" spans="1:7" ht="21" customHeight="1" thickBot="1" x14ac:dyDescent="0.2">
      <c r="A12" s="30"/>
      <c r="B12" s="58"/>
      <c r="C12" s="33"/>
      <c r="D12" s="28">
        <v>200000</v>
      </c>
      <c r="E12" s="28">
        <v>10000</v>
      </c>
      <c r="F12" s="71">
        <f t="shared" si="0"/>
        <v>-190000</v>
      </c>
      <c r="G12" s="29" t="s">
        <v>14</v>
      </c>
    </row>
    <row r="13" spans="1:7" ht="21" customHeight="1" thickBot="1" x14ac:dyDescent="0.2">
      <c r="A13" s="30"/>
      <c r="B13" s="55" t="s">
        <v>15</v>
      </c>
      <c r="C13" s="27"/>
      <c r="D13" s="28">
        <f>SUM(D14)</f>
        <v>601000</v>
      </c>
      <c r="E13" s="28">
        <f>SUM(E14)</f>
        <v>840000</v>
      </c>
      <c r="F13" s="71">
        <f t="shared" si="0"/>
        <v>239000</v>
      </c>
      <c r="G13" s="29"/>
    </row>
    <row r="14" spans="1:7" ht="21" customHeight="1" thickBot="1" x14ac:dyDescent="0.2">
      <c r="A14" s="30"/>
      <c r="B14" s="56"/>
      <c r="C14" s="27" t="s">
        <v>16</v>
      </c>
      <c r="D14" s="28">
        <v>601000</v>
      </c>
      <c r="E14" s="28">
        <v>840000</v>
      </c>
      <c r="F14" s="71">
        <f t="shared" si="0"/>
        <v>239000</v>
      </c>
      <c r="G14" s="29"/>
    </row>
    <row r="15" spans="1:7" ht="21" customHeight="1" thickBot="1" x14ac:dyDescent="0.2">
      <c r="A15" s="30"/>
      <c r="B15" s="55" t="s">
        <v>17</v>
      </c>
      <c r="C15" s="27"/>
      <c r="D15" s="28">
        <f>SUM(D16)</f>
        <v>4109000</v>
      </c>
      <c r="E15" s="28">
        <f>SUM(E16)</f>
        <v>4109267</v>
      </c>
      <c r="F15" s="71">
        <f t="shared" si="0"/>
        <v>267</v>
      </c>
      <c r="G15" s="29"/>
    </row>
    <row r="16" spans="1:7" ht="21" customHeight="1" thickBot="1" x14ac:dyDescent="0.2">
      <c r="A16" s="30"/>
      <c r="B16" s="55"/>
      <c r="C16" s="27" t="s">
        <v>18</v>
      </c>
      <c r="D16" s="28">
        <v>4109000</v>
      </c>
      <c r="E16" s="28">
        <v>4109267</v>
      </c>
      <c r="F16" s="71">
        <f t="shared" si="0"/>
        <v>267</v>
      </c>
      <c r="G16" s="29" t="s">
        <v>19</v>
      </c>
    </row>
    <row r="17" spans="1:7" ht="21" customHeight="1" thickBot="1" x14ac:dyDescent="0.2">
      <c r="A17" s="30"/>
      <c r="B17" s="55" t="s">
        <v>20</v>
      </c>
      <c r="C17" s="31"/>
      <c r="D17" s="28">
        <f>SUM(D18)</f>
        <v>10000</v>
      </c>
      <c r="E17" s="28">
        <f>SUM(E18)</f>
        <v>660882</v>
      </c>
      <c r="F17" s="71">
        <f t="shared" si="0"/>
        <v>650882</v>
      </c>
      <c r="G17" s="29"/>
    </row>
    <row r="18" spans="1:7" ht="21" customHeight="1" thickBot="1" x14ac:dyDescent="0.2">
      <c r="A18" s="30"/>
      <c r="B18" s="55"/>
      <c r="C18" s="31" t="s">
        <v>21</v>
      </c>
      <c r="D18" s="28">
        <v>10000</v>
      </c>
      <c r="E18" s="28">
        <v>660882</v>
      </c>
      <c r="F18" s="71">
        <f t="shared" si="0"/>
        <v>650882</v>
      </c>
      <c r="G18" s="29" t="s">
        <v>396</v>
      </c>
    </row>
    <row r="19" spans="1:7" ht="21" customHeight="1" thickBot="1" x14ac:dyDescent="0.2">
      <c r="A19" s="30"/>
      <c r="B19" s="55" t="s">
        <v>22</v>
      </c>
      <c r="C19" s="27"/>
      <c r="D19" s="28">
        <f>SUM(D20)</f>
        <v>2000</v>
      </c>
      <c r="E19" s="28">
        <f>SUM(E20)</f>
        <v>0</v>
      </c>
      <c r="F19" s="71">
        <f t="shared" si="0"/>
        <v>-2000</v>
      </c>
      <c r="G19" s="29"/>
    </row>
    <row r="20" spans="1:7" ht="21" customHeight="1" thickBot="1" x14ac:dyDescent="0.2">
      <c r="A20" s="30"/>
      <c r="B20" s="56"/>
      <c r="C20" s="27" t="s">
        <v>23</v>
      </c>
      <c r="D20" s="28">
        <v>2000</v>
      </c>
      <c r="E20" s="28">
        <v>0</v>
      </c>
      <c r="F20" s="71">
        <f t="shared" si="0"/>
        <v>-2000</v>
      </c>
      <c r="G20" s="29"/>
    </row>
    <row r="21" spans="1:7" ht="21" customHeight="1" thickBot="1" x14ac:dyDescent="0.2">
      <c r="A21" s="30"/>
      <c r="B21" s="55" t="s">
        <v>24</v>
      </c>
      <c r="C21" s="27"/>
      <c r="D21" s="28">
        <f>SUM(D22)</f>
        <v>0</v>
      </c>
      <c r="E21" s="28">
        <f>SUM(E22)</f>
        <v>0</v>
      </c>
      <c r="F21" s="71">
        <f t="shared" si="0"/>
        <v>0</v>
      </c>
      <c r="G21" s="29"/>
    </row>
    <row r="22" spans="1:7" ht="21" customHeight="1" thickBot="1" x14ac:dyDescent="0.2">
      <c r="A22" s="30"/>
      <c r="B22" s="56"/>
      <c r="C22" s="27" t="s">
        <v>25</v>
      </c>
      <c r="D22" s="28">
        <v>0</v>
      </c>
      <c r="E22" s="28">
        <v>0</v>
      </c>
      <c r="F22" s="71">
        <f t="shared" si="0"/>
        <v>0</v>
      </c>
      <c r="G22" s="29" t="s">
        <v>26</v>
      </c>
    </row>
    <row r="23" spans="1:7" ht="21" customHeight="1" thickBot="1" x14ac:dyDescent="0.2">
      <c r="A23" s="30"/>
      <c r="B23" s="55" t="s">
        <v>24</v>
      </c>
      <c r="C23" s="27"/>
      <c r="D23" s="28">
        <f>D24</f>
        <v>1000</v>
      </c>
      <c r="E23" s="28">
        <f>E24</f>
        <v>0</v>
      </c>
      <c r="F23" s="71">
        <f t="shared" si="0"/>
        <v>-1000</v>
      </c>
      <c r="G23" s="29"/>
    </row>
    <row r="24" spans="1:7" ht="21" customHeight="1" thickBot="1" x14ac:dyDescent="0.2">
      <c r="A24" s="30"/>
      <c r="B24" s="57"/>
      <c r="C24" s="27" t="s">
        <v>25</v>
      </c>
      <c r="D24" s="28">
        <v>1000</v>
      </c>
      <c r="E24" s="28">
        <v>0</v>
      </c>
      <c r="F24" s="71">
        <f t="shared" si="0"/>
        <v>-1000</v>
      </c>
      <c r="G24" s="29" t="s">
        <v>240</v>
      </c>
    </row>
    <row r="25" spans="1:7" ht="21" customHeight="1" thickBot="1" x14ac:dyDescent="0.2">
      <c r="A25" s="30"/>
      <c r="B25" s="55" t="s">
        <v>230</v>
      </c>
      <c r="C25" s="27"/>
      <c r="D25" s="28">
        <f>SUM(D26)</f>
        <v>1000</v>
      </c>
      <c r="E25" s="28">
        <f>SUM(E26)</f>
        <v>0</v>
      </c>
      <c r="F25" s="71">
        <f t="shared" si="0"/>
        <v>-1000</v>
      </c>
      <c r="G25" s="29"/>
    </row>
    <row r="26" spans="1:7" ht="21" customHeight="1" thickBot="1" x14ac:dyDescent="0.2">
      <c r="A26" s="30"/>
      <c r="B26" s="56"/>
      <c r="C26" s="27" t="s">
        <v>27</v>
      </c>
      <c r="D26" s="28">
        <v>1000</v>
      </c>
      <c r="E26" s="28">
        <v>0</v>
      </c>
      <c r="F26" s="71">
        <f t="shared" si="0"/>
        <v>-1000</v>
      </c>
      <c r="G26" s="29" t="s">
        <v>176</v>
      </c>
    </row>
    <row r="27" spans="1:7" ht="21" customHeight="1" thickBot="1" x14ac:dyDescent="0.2">
      <c r="A27" s="30"/>
      <c r="B27" s="55" t="s">
        <v>231</v>
      </c>
      <c r="C27" s="27"/>
      <c r="D27" s="28">
        <v>1000</v>
      </c>
      <c r="E27" s="28">
        <f>SUM(E28)</f>
        <v>0</v>
      </c>
      <c r="F27" s="71">
        <f t="shared" si="0"/>
        <v>-1000</v>
      </c>
      <c r="G27" s="29"/>
    </row>
    <row r="28" spans="1:7" ht="21" customHeight="1" thickBot="1" x14ac:dyDescent="0.2">
      <c r="A28" s="30"/>
      <c r="B28" s="56"/>
      <c r="C28" s="27" t="s">
        <v>177</v>
      </c>
      <c r="D28" s="28">
        <v>1000</v>
      </c>
      <c r="E28" s="28">
        <v>0</v>
      </c>
      <c r="F28" s="71">
        <f t="shared" si="0"/>
        <v>-1000</v>
      </c>
      <c r="G28" s="29" t="s">
        <v>359</v>
      </c>
    </row>
    <row r="29" spans="1:7" ht="21" customHeight="1" thickBot="1" x14ac:dyDescent="0.2">
      <c r="A29" s="30"/>
      <c r="B29" s="55" t="s">
        <v>232</v>
      </c>
      <c r="C29" s="27"/>
      <c r="D29" s="28">
        <f>SUM(D30)</f>
        <v>1000</v>
      </c>
      <c r="E29" s="28">
        <f>SUM(E30)</f>
        <v>26359</v>
      </c>
      <c r="F29" s="71">
        <f t="shared" si="0"/>
        <v>25359</v>
      </c>
      <c r="G29" s="29"/>
    </row>
    <row r="30" spans="1:7" ht="21" customHeight="1" thickBot="1" x14ac:dyDescent="0.2">
      <c r="A30" s="41"/>
      <c r="B30" s="55"/>
      <c r="C30" s="31" t="s">
        <v>178</v>
      </c>
      <c r="D30" s="28">
        <v>1000</v>
      </c>
      <c r="E30" s="28">
        <v>26359</v>
      </c>
      <c r="F30" s="71">
        <f t="shared" si="0"/>
        <v>25359</v>
      </c>
      <c r="G30" s="29" t="s">
        <v>179</v>
      </c>
    </row>
    <row r="31" spans="1:7" ht="21" customHeight="1" thickBot="1" x14ac:dyDescent="0.2">
      <c r="A31" s="30"/>
      <c r="B31" s="58" t="s">
        <v>233</v>
      </c>
      <c r="C31" s="33"/>
      <c r="D31" s="39">
        <f>D32</f>
        <v>1000</v>
      </c>
      <c r="E31" s="39">
        <v>0</v>
      </c>
      <c r="F31" s="71">
        <f t="shared" si="0"/>
        <v>-1000</v>
      </c>
      <c r="G31" s="40" t="s">
        <v>229</v>
      </c>
    </row>
    <row r="32" spans="1:7" ht="21" customHeight="1" thickBot="1" x14ac:dyDescent="0.2">
      <c r="A32" s="30"/>
      <c r="B32" s="58"/>
      <c r="C32" s="33"/>
      <c r="D32" s="39">
        <v>1000</v>
      </c>
      <c r="E32" s="39">
        <v>0</v>
      </c>
      <c r="F32" s="71">
        <f t="shared" si="0"/>
        <v>-1000</v>
      </c>
      <c r="G32" s="40"/>
    </row>
    <row r="33" spans="1:7" ht="21" customHeight="1" thickBot="1" x14ac:dyDescent="0.2">
      <c r="A33" s="45" t="s">
        <v>188</v>
      </c>
      <c r="B33" s="55"/>
      <c r="C33" s="27"/>
      <c r="D33" s="28">
        <f>SUM(D35:D37)</f>
        <v>675000</v>
      </c>
      <c r="E33" s="28">
        <f>SUM(E35:E37)</f>
        <v>476965</v>
      </c>
      <c r="F33" s="71">
        <f t="shared" si="0"/>
        <v>-198035</v>
      </c>
      <c r="G33" s="29"/>
    </row>
    <row r="34" spans="1:7" ht="21" customHeight="1" thickBot="1" x14ac:dyDescent="0.2">
      <c r="A34" s="47"/>
      <c r="B34" s="55" t="s">
        <v>189</v>
      </c>
      <c r="C34" s="27"/>
      <c r="D34" s="28">
        <f>SUM(D35:D36)</f>
        <v>674000</v>
      </c>
      <c r="E34" s="28">
        <f>SUM(E35:E36)</f>
        <v>476965</v>
      </c>
      <c r="F34" s="71">
        <f t="shared" si="0"/>
        <v>-197035</v>
      </c>
      <c r="G34" s="29"/>
    </row>
    <row r="35" spans="1:7" ht="21" customHeight="1" thickBot="1" x14ac:dyDescent="0.2">
      <c r="A35" s="41"/>
      <c r="B35" s="57"/>
      <c r="C35" s="33" t="s">
        <v>190</v>
      </c>
      <c r="D35" s="28">
        <v>260000</v>
      </c>
      <c r="E35" s="39">
        <v>236079</v>
      </c>
      <c r="F35" s="71">
        <f>SUM(E35-D35)</f>
        <v>-23921</v>
      </c>
      <c r="G35" s="40" t="s">
        <v>191</v>
      </c>
    </row>
    <row r="36" spans="1:7" ht="21" customHeight="1" thickBot="1" x14ac:dyDescent="0.2">
      <c r="A36" s="30"/>
      <c r="B36" s="57"/>
      <c r="C36" s="27" t="s">
        <v>235</v>
      </c>
      <c r="D36" s="28">
        <v>414000</v>
      </c>
      <c r="E36" s="28">
        <v>240886</v>
      </c>
      <c r="F36" s="71">
        <f t="shared" si="0"/>
        <v>-173114</v>
      </c>
      <c r="G36" s="29" t="s">
        <v>238</v>
      </c>
    </row>
    <row r="37" spans="1:7" ht="21" customHeight="1" thickBot="1" x14ac:dyDescent="0.2">
      <c r="A37" s="42"/>
      <c r="B37" s="58"/>
      <c r="C37" s="27" t="s">
        <v>234</v>
      </c>
      <c r="D37" s="28">
        <v>1000</v>
      </c>
      <c r="E37" s="28">
        <v>0</v>
      </c>
      <c r="F37" s="71">
        <f t="shared" si="0"/>
        <v>-1000</v>
      </c>
      <c r="G37" s="29" t="s">
        <v>19</v>
      </c>
    </row>
    <row r="38" spans="1:7" ht="21" hidden="1" thickBot="1" x14ac:dyDescent="0.2">
      <c r="A38" s="30" t="s">
        <v>278</v>
      </c>
      <c r="B38" s="56" t="s">
        <v>282</v>
      </c>
      <c r="C38" s="27"/>
      <c r="D38" s="28"/>
      <c r="E38" s="28">
        <f>SUM(E39:E42)</f>
        <v>0</v>
      </c>
      <c r="F38" s="71">
        <f t="shared" si="0"/>
        <v>0</v>
      </c>
      <c r="G38" s="29"/>
    </row>
    <row r="39" spans="1:7" ht="21" hidden="1" thickBot="1" x14ac:dyDescent="0.2">
      <c r="A39" s="30"/>
      <c r="B39" s="57"/>
      <c r="C39" s="55" t="s">
        <v>277</v>
      </c>
      <c r="D39" s="28"/>
      <c r="E39" s="28"/>
      <c r="F39" s="71">
        <f t="shared" si="0"/>
        <v>0</v>
      </c>
      <c r="G39" s="29" t="s">
        <v>283</v>
      </c>
    </row>
    <row r="40" spans="1:7" ht="21" hidden="1" thickBot="1" x14ac:dyDescent="0.2">
      <c r="A40" s="30"/>
      <c r="B40" s="57"/>
      <c r="C40" s="55" t="s">
        <v>279</v>
      </c>
      <c r="D40" s="28"/>
      <c r="E40" s="28"/>
      <c r="F40" s="71">
        <f t="shared" si="0"/>
        <v>0</v>
      </c>
      <c r="G40" s="29" t="s">
        <v>284</v>
      </c>
    </row>
    <row r="41" spans="1:7" ht="21" hidden="1" thickBot="1" x14ac:dyDescent="0.2">
      <c r="A41" s="30"/>
      <c r="B41" s="57"/>
      <c r="C41" s="55" t="s">
        <v>280</v>
      </c>
      <c r="D41" s="28"/>
      <c r="E41" s="28"/>
      <c r="F41" s="71">
        <f t="shared" si="0"/>
        <v>0</v>
      </c>
      <c r="G41" s="55" t="s">
        <v>285</v>
      </c>
    </row>
    <row r="42" spans="1:7" ht="21" hidden="1" thickBot="1" x14ac:dyDescent="0.2">
      <c r="A42" s="30"/>
      <c r="B42" s="58"/>
      <c r="C42" s="55" t="s">
        <v>281</v>
      </c>
      <c r="D42" s="28"/>
      <c r="E42" s="28"/>
      <c r="F42" s="71">
        <f t="shared" si="0"/>
        <v>0</v>
      </c>
      <c r="G42" s="55" t="s">
        <v>19</v>
      </c>
    </row>
    <row r="43" spans="1:7" ht="20.25" customHeight="1" thickBot="1" x14ac:dyDescent="0.2">
      <c r="A43" s="45" t="s">
        <v>278</v>
      </c>
      <c r="B43" s="55"/>
      <c r="C43" s="27"/>
      <c r="D43" s="28">
        <f>SUM(D44,D46,D48,D50)</f>
        <v>690000</v>
      </c>
      <c r="E43" s="28">
        <f>SUM(E44,E46,E48,E50)</f>
        <v>716264</v>
      </c>
      <c r="F43" s="71">
        <f t="shared" si="0"/>
        <v>26264</v>
      </c>
      <c r="G43" s="29"/>
    </row>
    <row r="44" spans="1:7" ht="20.25" customHeight="1" thickBot="1" x14ac:dyDescent="0.2">
      <c r="A44" s="47"/>
      <c r="B44" s="55" t="s">
        <v>277</v>
      </c>
      <c r="C44" s="27"/>
      <c r="D44" s="28">
        <f>SUM(D45)</f>
        <v>1000</v>
      </c>
      <c r="E44" s="28">
        <f>SUM(E45)</f>
        <v>0</v>
      </c>
      <c r="F44" s="71">
        <f t="shared" si="0"/>
        <v>-1000</v>
      </c>
      <c r="G44" s="29"/>
    </row>
    <row r="45" spans="1:7" ht="20.25" customHeight="1" thickBot="1" x14ac:dyDescent="0.2">
      <c r="A45" s="41"/>
      <c r="B45" s="58"/>
      <c r="C45" s="33" t="s">
        <v>309</v>
      </c>
      <c r="D45" s="28">
        <v>1000</v>
      </c>
      <c r="E45" s="28">
        <v>0</v>
      </c>
      <c r="F45" s="71">
        <f t="shared" si="0"/>
        <v>-1000</v>
      </c>
      <c r="G45" s="40" t="s">
        <v>310</v>
      </c>
    </row>
    <row r="46" spans="1:7" ht="20.25" customHeight="1" thickBot="1" x14ac:dyDescent="0.2">
      <c r="A46" s="41"/>
      <c r="B46" s="58" t="s">
        <v>279</v>
      </c>
      <c r="C46" s="33"/>
      <c r="D46" s="28">
        <f>D47</f>
        <v>87000</v>
      </c>
      <c r="E46" s="28">
        <f>E47</f>
        <v>115000</v>
      </c>
      <c r="F46" s="71">
        <f t="shared" si="0"/>
        <v>28000</v>
      </c>
      <c r="G46" s="40"/>
    </row>
    <row r="47" spans="1:7" ht="20.25" customHeight="1" thickBot="1" x14ac:dyDescent="0.2">
      <c r="A47" s="41"/>
      <c r="B47" s="58"/>
      <c r="C47" s="33" t="s">
        <v>313</v>
      </c>
      <c r="D47" s="28">
        <v>87000</v>
      </c>
      <c r="E47" s="28">
        <v>115000</v>
      </c>
      <c r="F47" s="71">
        <f t="shared" si="0"/>
        <v>28000</v>
      </c>
      <c r="G47" s="40" t="s">
        <v>312</v>
      </c>
    </row>
    <row r="48" spans="1:7" ht="20.25" customHeight="1" thickBot="1" x14ac:dyDescent="0.2">
      <c r="A48" s="41"/>
      <c r="B48" s="58" t="s">
        <v>280</v>
      </c>
      <c r="C48" s="33"/>
      <c r="D48" s="28">
        <f>D49</f>
        <v>1000</v>
      </c>
      <c r="E48" s="28">
        <f>E49</f>
        <v>6</v>
      </c>
      <c r="F48" s="71">
        <f t="shared" si="0"/>
        <v>-994</v>
      </c>
      <c r="G48" s="40"/>
    </row>
    <row r="49" spans="1:7" ht="20.25" customHeight="1" thickBot="1" x14ac:dyDescent="0.2">
      <c r="A49" s="41"/>
      <c r="B49" s="58"/>
      <c r="C49" s="33" t="s">
        <v>314</v>
      </c>
      <c r="D49" s="28">
        <v>1000</v>
      </c>
      <c r="E49" s="28">
        <v>6</v>
      </c>
      <c r="F49" s="71">
        <f t="shared" si="0"/>
        <v>-994</v>
      </c>
      <c r="G49" s="40" t="s">
        <v>316</v>
      </c>
    </row>
    <row r="50" spans="1:7" ht="20.25" customHeight="1" thickBot="1" x14ac:dyDescent="0.2">
      <c r="A50" s="41"/>
      <c r="B50" s="58" t="s">
        <v>281</v>
      </c>
      <c r="C50" s="33"/>
      <c r="D50" s="28">
        <f>D51</f>
        <v>601000</v>
      </c>
      <c r="E50" s="28">
        <f>E51</f>
        <v>601258</v>
      </c>
      <c r="F50" s="71">
        <f t="shared" si="0"/>
        <v>258</v>
      </c>
      <c r="G50" s="40"/>
    </row>
    <row r="51" spans="1:7" ht="20.25" customHeight="1" thickBot="1" x14ac:dyDescent="0.2">
      <c r="A51" s="48"/>
      <c r="B51" s="58"/>
      <c r="C51" s="33" t="s">
        <v>315</v>
      </c>
      <c r="D51" s="28">
        <v>601000</v>
      </c>
      <c r="E51" s="28">
        <v>601258</v>
      </c>
      <c r="F51" s="71">
        <f t="shared" si="0"/>
        <v>258</v>
      </c>
      <c r="G51" s="40" t="s">
        <v>317</v>
      </c>
    </row>
    <row r="52" spans="1:7" ht="21.75" customHeight="1" thickBot="1" x14ac:dyDescent="0.2">
      <c r="A52" s="45" t="s">
        <v>318</v>
      </c>
      <c r="B52" s="55"/>
      <c r="C52" s="27"/>
      <c r="D52" s="28">
        <f>SUM(D53)</f>
        <v>6791000</v>
      </c>
      <c r="E52" s="28">
        <f>SUM(E53)</f>
        <v>6791000</v>
      </c>
      <c r="F52" s="71">
        <f t="shared" si="0"/>
        <v>0</v>
      </c>
      <c r="G52" s="29"/>
    </row>
    <row r="53" spans="1:7" ht="21.75" customHeight="1" thickBot="1" x14ac:dyDescent="0.2">
      <c r="A53" s="47"/>
      <c r="B53" s="55" t="s">
        <v>27</v>
      </c>
      <c r="C53" s="27"/>
      <c r="D53" s="28">
        <f>D54</f>
        <v>6791000</v>
      </c>
      <c r="E53" s="28">
        <f>SUM(E54)</f>
        <v>6791000</v>
      </c>
      <c r="F53" s="71">
        <f t="shared" si="0"/>
        <v>0</v>
      </c>
      <c r="G53" s="29"/>
    </row>
    <row r="54" spans="1:7" ht="21.75" customHeight="1" thickBot="1" x14ac:dyDescent="0.2">
      <c r="A54" s="48"/>
      <c r="B54" s="58"/>
      <c r="C54" s="33" t="s">
        <v>28</v>
      </c>
      <c r="D54" s="28">
        <v>6791000</v>
      </c>
      <c r="E54" s="28">
        <v>6791000</v>
      </c>
      <c r="F54" s="71">
        <f t="shared" si="0"/>
        <v>0</v>
      </c>
      <c r="G54" s="40" t="s">
        <v>29</v>
      </c>
    </row>
    <row r="55" spans="1:7" ht="21.75" customHeight="1" thickBot="1" x14ac:dyDescent="0.2">
      <c r="A55" s="45" t="s">
        <v>319</v>
      </c>
      <c r="B55" s="55"/>
      <c r="C55" s="31"/>
      <c r="D55" s="28">
        <f>SUM(D56,D58)</f>
        <v>12177000</v>
      </c>
      <c r="E55" s="28">
        <f>SUM(E56,E58)</f>
        <v>12175900</v>
      </c>
      <c r="F55" s="71">
        <f t="shared" si="0"/>
        <v>-1100</v>
      </c>
      <c r="G55" s="29"/>
    </row>
    <row r="56" spans="1:7" ht="21.75" customHeight="1" thickBot="1" x14ac:dyDescent="0.2">
      <c r="A56" s="47"/>
      <c r="B56" s="55" t="s">
        <v>30</v>
      </c>
      <c r="C56" s="27"/>
      <c r="D56" s="28">
        <f>SUM(D57)</f>
        <v>12176000</v>
      </c>
      <c r="E56" s="28">
        <f>SUM(E57)</f>
        <v>12175900</v>
      </c>
      <c r="F56" s="71">
        <f t="shared" si="0"/>
        <v>-100</v>
      </c>
      <c r="G56" s="29"/>
    </row>
    <row r="57" spans="1:7" ht="21.75" customHeight="1" thickBot="1" x14ac:dyDescent="0.2">
      <c r="A57" s="41"/>
      <c r="B57" s="55"/>
      <c r="C57" s="27" t="s">
        <v>31</v>
      </c>
      <c r="D57" s="28">
        <v>12176000</v>
      </c>
      <c r="E57" s="28">
        <v>12175900</v>
      </c>
      <c r="F57" s="71">
        <f t="shared" si="0"/>
        <v>-100</v>
      </c>
      <c r="G57" s="29" t="s">
        <v>32</v>
      </c>
    </row>
    <row r="58" spans="1:7" ht="21.75" customHeight="1" thickBot="1" x14ac:dyDescent="0.2">
      <c r="A58" s="41"/>
      <c r="B58" s="55" t="s">
        <v>33</v>
      </c>
      <c r="C58" s="27"/>
      <c r="D58" s="28">
        <f>SUM(D59)</f>
        <v>1000</v>
      </c>
      <c r="E58" s="28">
        <f>SUM(E59)</f>
        <v>0</v>
      </c>
      <c r="F58" s="71">
        <f t="shared" si="0"/>
        <v>-1000</v>
      </c>
      <c r="G58" s="29"/>
    </row>
    <row r="59" spans="1:7" ht="21.75" customHeight="1" thickBot="1" x14ac:dyDescent="0.2">
      <c r="A59" s="48"/>
      <c r="B59" s="55"/>
      <c r="C59" s="27" t="s">
        <v>34</v>
      </c>
      <c r="D59" s="28">
        <v>1000</v>
      </c>
      <c r="E59" s="28">
        <v>0</v>
      </c>
      <c r="F59" s="71">
        <f t="shared" si="0"/>
        <v>-1000</v>
      </c>
      <c r="G59" s="29" t="s">
        <v>35</v>
      </c>
    </row>
    <row r="60" spans="1:7" ht="21.75" customHeight="1" thickBot="1" x14ac:dyDescent="0.2">
      <c r="A60" s="45" t="s">
        <v>320</v>
      </c>
      <c r="B60" s="55"/>
      <c r="C60" s="27"/>
      <c r="D60" s="28">
        <f>SUM(D61)</f>
        <v>14057000</v>
      </c>
      <c r="E60" s="28">
        <f>SUM(E61)</f>
        <v>14057000</v>
      </c>
      <c r="F60" s="71">
        <f>SUM(E60-D60)</f>
        <v>0</v>
      </c>
      <c r="G60" s="29"/>
    </row>
    <row r="61" spans="1:7" ht="21.75" customHeight="1" thickBot="1" x14ac:dyDescent="0.2">
      <c r="A61" s="47"/>
      <c r="B61" s="55" t="s">
        <v>30</v>
      </c>
      <c r="C61" s="27"/>
      <c r="D61" s="28">
        <f>SUM(D62)</f>
        <v>14057000</v>
      </c>
      <c r="E61" s="28">
        <f>SUM(E62)</f>
        <v>14057000</v>
      </c>
      <c r="F61" s="71">
        <f t="shared" si="0"/>
        <v>0</v>
      </c>
      <c r="G61" s="29"/>
    </row>
    <row r="62" spans="1:7" ht="21.75" customHeight="1" thickBot="1" x14ac:dyDescent="0.2">
      <c r="A62" s="48"/>
      <c r="B62" s="55"/>
      <c r="C62" s="31" t="s">
        <v>31</v>
      </c>
      <c r="D62" s="28">
        <v>14057000</v>
      </c>
      <c r="E62" s="28">
        <v>14057000</v>
      </c>
      <c r="F62" s="71">
        <f t="shared" si="0"/>
        <v>0</v>
      </c>
      <c r="G62" s="29" t="s">
        <v>389</v>
      </c>
    </row>
    <row r="63" spans="1:7" ht="21.75" customHeight="1" thickBot="1" x14ac:dyDescent="0.2">
      <c r="A63" s="45" t="s">
        <v>321</v>
      </c>
      <c r="B63" s="55"/>
      <c r="C63" s="31"/>
      <c r="D63" s="28">
        <f>SUM(D64)</f>
        <v>20757000</v>
      </c>
      <c r="E63" s="28">
        <f>SUM(E64)</f>
        <v>20749300</v>
      </c>
      <c r="F63" s="71">
        <f t="shared" si="0"/>
        <v>-7700</v>
      </c>
      <c r="G63" s="29"/>
    </row>
    <row r="64" spans="1:7" ht="21.75" customHeight="1" thickBot="1" x14ac:dyDescent="0.2">
      <c r="A64" s="47"/>
      <c r="B64" s="55" t="s">
        <v>30</v>
      </c>
      <c r="C64" s="27"/>
      <c r="D64" s="28">
        <f>SUM(D65)</f>
        <v>20757000</v>
      </c>
      <c r="E64" s="28">
        <f>SUM(E65)</f>
        <v>20749300</v>
      </c>
      <c r="F64" s="71">
        <f t="shared" si="0"/>
        <v>-7700</v>
      </c>
      <c r="G64" s="29"/>
    </row>
    <row r="65" spans="1:7" ht="21.75" customHeight="1" thickBot="1" x14ac:dyDescent="0.2">
      <c r="A65" s="48"/>
      <c r="B65" s="55"/>
      <c r="C65" s="27" t="s">
        <v>31</v>
      </c>
      <c r="D65" s="28">
        <v>20757000</v>
      </c>
      <c r="E65" s="28">
        <v>20749300</v>
      </c>
      <c r="F65" s="71">
        <f t="shared" si="0"/>
        <v>-7700</v>
      </c>
      <c r="G65" s="29" t="s">
        <v>36</v>
      </c>
    </row>
    <row r="66" spans="1:7" ht="21.75" customHeight="1" thickBot="1" x14ac:dyDescent="0.2">
      <c r="A66" s="45" t="s">
        <v>322</v>
      </c>
      <c r="B66" s="55"/>
      <c r="C66" s="27"/>
      <c r="D66" s="28">
        <f>SUM(D67)</f>
        <v>4455000</v>
      </c>
      <c r="E66" s="28">
        <f>SUM(E67)</f>
        <v>4455000</v>
      </c>
      <c r="F66" s="71">
        <f t="shared" si="0"/>
        <v>0</v>
      </c>
      <c r="G66" s="29"/>
    </row>
    <row r="67" spans="1:7" ht="21.75" customHeight="1" thickBot="1" x14ac:dyDescent="0.2">
      <c r="A67" s="47"/>
      <c r="B67" s="55" t="s">
        <v>30</v>
      </c>
      <c r="C67" s="27"/>
      <c r="D67" s="28">
        <f>SUM(D68)</f>
        <v>4455000</v>
      </c>
      <c r="E67" s="28">
        <f>SUM(E68)</f>
        <v>4455000</v>
      </c>
      <c r="F67" s="71">
        <f t="shared" si="0"/>
        <v>0</v>
      </c>
      <c r="G67" s="29"/>
    </row>
    <row r="68" spans="1:7" ht="21.75" customHeight="1" thickBot="1" x14ac:dyDescent="0.2">
      <c r="A68" s="48"/>
      <c r="B68" s="55"/>
      <c r="C68" s="27" t="s">
        <v>31</v>
      </c>
      <c r="D68" s="28">
        <v>4455000</v>
      </c>
      <c r="E68" s="28">
        <v>4455000</v>
      </c>
      <c r="F68" s="71">
        <f t="shared" si="0"/>
        <v>0</v>
      </c>
      <c r="G68" s="29" t="s">
        <v>37</v>
      </c>
    </row>
    <row r="69" spans="1:7" ht="21.75" customHeight="1" thickBot="1" x14ac:dyDescent="0.2">
      <c r="A69" s="45" t="s">
        <v>323</v>
      </c>
      <c r="B69" s="55"/>
      <c r="C69" s="27"/>
      <c r="D69" s="28">
        <f>SUM(D70)</f>
        <v>5519000</v>
      </c>
      <c r="E69" s="28">
        <f>SUM(E70)</f>
        <v>5519000</v>
      </c>
      <c r="F69" s="71">
        <f t="shared" si="0"/>
        <v>0</v>
      </c>
      <c r="G69" s="29"/>
    </row>
    <row r="70" spans="1:7" ht="21.75" customHeight="1" thickBot="1" x14ac:dyDescent="0.2">
      <c r="A70" s="47"/>
      <c r="B70" s="55" t="s">
        <v>30</v>
      </c>
      <c r="C70" s="27"/>
      <c r="D70" s="28">
        <f>SUM(D71)</f>
        <v>5519000</v>
      </c>
      <c r="E70" s="28">
        <f>SUM(E71)</f>
        <v>5519000</v>
      </c>
      <c r="F70" s="71">
        <f t="shared" si="0"/>
        <v>0</v>
      </c>
      <c r="G70" s="29"/>
    </row>
    <row r="71" spans="1:7" ht="21.75" customHeight="1" thickBot="1" x14ac:dyDescent="0.2">
      <c r="A71" s="48"/>
      <c r="B71" s="58"/>
      <c r="C71" s="33" t="s">
        <v>31</v>
      </c>
      <c r="D71" s="39">
        <v>5519000</v>
      </c>
      <c r="E71" s="39">
        <v>5519000</v>
      </c>
      <c r="F71" s="71">
        <f t="shared" si="0"/>
        <v>0</v>
      </c>
      <c r="G71" s="40" t="s">
        <v>38</v>
      </c>
    </row>
    <row r="72" spans="1:7" ht="21.75" customHeight="1" thickBot="1" x14ac:dyDescent="0.2">
      <c r="A72" s="42" t="s">
        <v>208</v>
      </c>
      <c r="B72" s="58"/>
      <c r="C72" s="27"/>
      <c r="D72" s="28">
        <f>SUM(D73)</f>
        <v>134000</v>
      </c>
      <c r="E72" s="28">
        <f>SUM(E73)</f>
        <v>83710</v>
      </c>
      <c r="F72" s="71">
        <f t="shared" si="0"/>
        <v>-50290</v>
      </c>
      <c r="G72" s="29"/>
    </row>
    <row r="73" spans="1:7" ht="21.75" customHeight="1" thickBot="1" x14ac:dyDescent="0.2">
      <c r="A73" s="46"/>
      <c r="B73" s="58" t="s">
        <v>30</v>
      </c>
      <c r="C73" s="33"/>
      <c r="D73" s="39">
        <f>SUM(D74)</f>
        <v>134000</v>
      </c>
      <c r="E73" s="39">
        <f>SUM(E74)</f>
        <v>83710</v>
      </c>
      <c r="F73" s="71">
        <f t="shared" ref="F73:F76" si="1">SUM(E73-D73)</f>
        <v>-50290</v>
      </c>
      <c r="G73" s="40"/>
    </row>
    <row r="74" spans="1:7" ht="21.75" customHeight="1" thickBot="1" x14ac:dyDescent="0.2">
      <c r="A74" s="48"/>
      <c r="B74" s="55"/>
      <c r="C74" s="27" t="s">
        <v>31</v>
      </c>
      <c r="D74" s="28">
        <v>134000</v>
      </c>
      <c r="E74" s="28">
        <v>83710</v>
      </c>
      <c r="F74" s="71">
        <f t="shared" si="1"/>
        <v>-50290</v>
      </c>
      <c r="G74" s="29" t="s">
        <v>39</v>
      </c>
    </row>
    <row r="75" spans="1:7" ht="21.75" customHeight="1" thickBot="1" x14ac:dyDescent="0.2">
      <c r="A75" s="45" t="s">
        <v>209</v>
      </c>
      <c r="B75" s="55"/>
      <c r="C75" s="31"/>
      <c r="D75" s="28">
        <f>SUM(D76)</f>
        <v>2194000</v>
      </c>
      <c r="E75" s="28">
        <f>SUM(E76)</f>
        <v>2194000</v>
      </c>
      <c r="F75" s="71">
        <f t="shared" si="1"/>
        <v>0</v>
      </c>
      <c r="G75" s="29"/>
    </row>
    <row r="76" spans="1:7" ht="21.75" customHeight="1" thickBot="1" x14ac:dyDescent="0.2">
      <c r="A76" s="47"/>
      <c r="B76" s="55" t="s">
        <v>30</v>
      </c>
      <c r="C76" s="27"/>
      <c r="D76" s="28">
        <f>SUM(D77)</f>
        <v>2194000</v>
      </c>
      <c r="E76" s="28">
        <f>E77</f>
        <v>2194000</v>
      </c>
      <c r="F76" s="71">
        <f t="shared" si="1"/>
        <v>0</v>
      </c>
      <c r="G76" s="29"/>
    </row>
    <row r="77" spans="1:7" ht="21.75" customHeight="1" thickBot="1" x14ac:dyDescent="0.2">
      <c r="A77" s="48"/>
      <c r="B77" s="55"/>
      <c r="C77" s="27" t="s">
        <v>31</v>
      </c>
      <c r="D77" s="28">
        <v>2194000</v>
      </c>
      <c r="E77" s="28">
        <v>2194000</v>
      </c>
      <c r="F77" s="71">
        <f>SUM(E77-D77)</f>
        <v>0</v>
      </c>
      <c r="G77" s="29" t="s">
        <v>40</v>
      </c>
    </row>
    <row r="78" spans="1:7" ht="21.75" customHeight="1" thickBot="1" x14ac:dyDescent="0.2">
      <c r="A78" s="45" t="s">
        <v>210</v>
      </c>
      <c r="B78" s="55"/>
      <c r="C78" s="31"/>
      <c r="D78" s="28">
        <f>SUM(D79)</f>
        <v>7875000</v>
      </c>
      <c r="E78" s="28">
        <f>SUM(E79)</f>
        <v>7874900</v>
      </c>
      <c r="F78" s="71">
        <f t="shared" ref="F78:F98" si="2">SUM(E78-D78)</f>
        <v>-100</v>
      </c>
      <c r="G78" s="29"/>
    </row>
    <row r="79" spans="1:7" ht="21.75" customHeight="1" thickBot="1" x14ac:dyDescent="0.2">
      <c r="A79" s="47"/>
      <c r="B79" s="55" t="s">
        <v>30</v>
      </c>
      <c r="C79" s="31"/>
      <c r="D79" s="28">
        <f>SUM(D80)</f>
        <v>7875000</v>
      </c>
      <c r="E79" s="28">
        <f>SUM(E80)</f>
        <v>7874900</v>
      </c>
      <c r="F79" s="71">
        <f t="shared" si="2"/>
        <v>-100</v>
      </c>
      <c r="G79" s="29"/>
    </row>
    <row r="80" spans="1:7" ht="21.75" customHeight="1" thickBot="1" x14ac:dyDescent="0.2">
      <c r="A80" s="48"/>
      <c r="B80" s="55"/>
      <c r="C80" s="31" t="s">
        <v>31</v>
      </c>
      <c r="D80" s="28">
        <v>7875000</v>
      </c>
      <c r="E80" s="28">
        <v>7874900</v>
      </c>
      <c r="F80" s="71">
        <f t="shared" si="2"/>
        <v>-100</v>
      </c>
      <c r="G80" s="29" t="s">
        <v>41</v>
      </c>
    </row>
    <row r="81" spans="1:7" ht="21.75" customHeight="1" thickBot="1" x14ac:dyDescent="0.2">
      <c r="A81" s="45" t="s">
        <v>211</v>
      </c>
      <c r="B81" s="55"/>
      <c r="C81" s="27"/>
      <c r="D81" s="28">
        <f>SUM(D82)</f>
        <v>20000</v>
      </c>
      <c r="E81" s="28">
        <f>SUM(E82)</f>
        <v>0</v>
      </c>
      <c r="F81" s="71">
        <f t="shared" si="2"/>
        <v>-20000</v>
      </c>
      <c r="G81" s="29"/>
    </row>
    <row r="82" spans="1:7" ht="21.75" customHeight="1" thickBot="1" x14ac:dyDescent="0.2">
      <c r="A82" s="47"/>
      <c r="B82" s="55" t="s">
        <v>30</v>
      </c>
      <c r="C82" s="27"/>
      <c r="D82" s="28">
        <f>SUM(D83)</f>
        <v>20000</v>
      </c>
      <c r="E82" s="28">
        <f>SUM(E83)</f>
        <v>0</v>
      </c>
      <c r="F82" s="71">
        <f t="shared" si="2"/>
        <v>-20000</v>
      </c>
      <c r="G82" s="29"/>
    </row>
    <row r="83" spans="1:7" ht="21.75" customHeight="1" thickBot="1" x14ac:dyDescent="0.2">
      <c r="A83" s="48"/>
      <c r="B83" s="55"/>
      <c r="C83" s="27" t="s">
        <v>31</v>
      </c>
      <c r="D83" s="28">
        <v>20000</v>
      </c>
      <c r="E83" s="28">
        <v>0</v>
      </c>
      <c r="F83" s="71">
        <f t="shared" si="2"/>
        <v>-20000</v>
      </c>
      <c r="G83" s="29" t="s">
        <v>42</v>
      </c>
    </row>
    <row r="84" spans="1:7" ht="21.75" customHeight="1" thickBot="1" x14ac:dyDescent="0.2">
      <c r="A84" s="45" t="s">
        <v>212</v>
      </c>
      <c r="B84" s="55"/>
      <c r="C84" s="27"/>
      <c r="D84" s="28">
        <f>SUM(D85)</f>
        <v>5107000</v>
      </c>
      <c r="E84" s="28">
        <f>SUM(E85)</f>
        <v>5016990</v>
      </c>
      <c r="F84" s="71">
        <f t="shared" si="2"/>
        <v>-90010</v>
      </c>
      <c r="G84" s="29"/>
    </row>
    <row r="85" spans="1:7" ht="21.75" customHeight="1" thickBot="1" x14ac:dyDescent="0.2">
      <c r="A85" s="47"/>
      <c r="B85" s="55" t="s">
        <v>30</v>
      </c>
      <c r="C85" s="31"/>
      <c r="D85" s="28">
        <f>SUM(D86)</f>
        <v>5107000</v>
      </c>
      <c r="E85" s="28">
        <f>SUM(E86)</f>
        <v>5016990</v>
      </c>
      <c r="F85" s="71">
        <f t="shared" si="2"/>
        <v>-90010</v>
      </c>
      <c r="G85" s="29"/>
    </row>
    <row r="86" spans="1:7" ht="21.75" customHeight="1" thickBot="1" x14ac:dyDescent="0.2">
      <c r="A86" s="48"/>
      <c r="B86" s="55"/>
      <c r="C86" s="27" t="s">
        <v>31</v>
      </c>
      <c r="D86" s="28">
        <v>5107000</v>
      </c>
      <c r="E86" s="28">
        <v>5016990</v>
      </c>
      <c r="F86" s="71">
        <f t="shared" si="2"/>
        <v>-90010</v>
      </c>
      <c r="G86" s="29" t="s">
        <v>43</v>
      </c>
    </row>
    <row r="87" spans="1:7" ht="21.75" customHeight="1" thickBot="1" x14ac:dyDescent="0.2">
      <c r="A87" s="45" t="s">
        <v>213</v>
      </c>
      <c r="B87" s="55"/>
      <c r="C87" s="27"/>
      <c r="D87" s="28">
        <f>SUM(D88)</f>
        <v>26606000</v>
      </c>
      <c r="E87" s="28">
        <f>SUM(E88)</f>
        <v>26606000</v>
      </c>
      <c r="F87" s="71">
        <f t="shared" si="2"/>
        <v>0</v>
      </c>
      <c r="G87" s="29"/>
    </row>
    <row r="88" spans="1:7" ht="21.75" customHeight="1" thickBot="1" x14ac:dyDescent="0.2">
      <c r="A88" s="47"/>
      <c r="B88" s="55" t="s">
        <v>30</v>
      </c>
      <c r="C88" s="27"/>
      <c r="D88" s="28">
        <f>SUM(D89)</f>
        <v>26606000</v>
      </c>
      <c r="E88" s="28">
        <f>SUM(E89)</f>
        <v>26606000</v>
      </c>
      <c r="F88" s="71">
        <f t="shared" si="2"/>
        <v>0</v>
      </c>
      <c r="G88" s="29"/>
    </row>
    <row r="89" spans="1:7" ht="21.75" customHeight="1" thickBot="1" x14ac:dyDescent="0.2">
      <c r="A89" s="48"/>
      <c r="B89" s="55"/>
      <c r="C89" s="27" t="s">
        <v>31</v>
      </c>
      <c r="D89" s="28">
        <v>26606000</v>
      </c>
      <c r="E89" s="28">
        <v>26606000</v>
      </c>
      <c r="F89" s="71">
        <f t="shared" si="2"/>
        <v>0</v>
      </c>
      <c r="G89" s="29" t="s">
        <v>58</v>
      </c>
    </row>
    <row r="90" spans="1:7" ht="21.75" customHeight="1" thickBot="1" x14ac:dyDescent="0.2">
      <c r="A90" s="45" t="s">
        <v>324</v>
      </c>
      <c r="B90" s="55"/>
      <c r="C90" s="27"/>
      <c r="D90" s="28">
        <f>D91</f>
        <v>16608000</v>
      </c>
      <c r="E90" s="28">
        <f>E91</f>
        <v>12097322</v>
      </c>
      <c r="F90" s="71">
        <f t="shared" si="2"/>
        <v>-4510678</v>
      </c>
      <c r="G90" s="29"/>
    </row>
    <row r="91" spans="1:7" ht="20.25" customHeight="1" thickBot="1" x14ac:dyDescent="0.2">
      <c r="A91" s="46"/>
      <c r="B91" s="55" t="s">
        <v>30</v>
      </c>
      <c r="C91" s="27" t="s">
        <v>186</v>
      </c>
      <c r="D91" s="28">
        <v>16608000</v>
      </c>
      <c r="E91" s="28">
        <v>12097322</v>
      </c>
      <c r="F91" s="71">
        <f t="shared" si="2"/>
        <v>-4510678</v>
      </c>
      <c r="G91" s="29" t="s">
        <v>184</v>
      </c>
    </row>
    <row r="92" spans="1:7" ht="20.25" customHeight="1" thickBot="1" x14ac:dyDescent="0.2">
      <c r="A92" s="42" t="s">
        <v>325</v>
      </c>
      <c r="B92" s="58"/>
      <c r="C92" s="33"/>
      <c r="D92" s="39">
        <f>D93+D95+D97</f>
        <v>21817000</v>
      </c>
      <c r="E92" s="39">
        <f>E93+E95+E97</f>
        <v>23632550</v>
      </c>
      <c r="F92" s="71">
        <f t="shared" si="2"/>
        <v>1815550</v>
      </c>
      <c r="G92" s="40"/>
    </row>
    <row r="93" spans="1:7" ht="20.25" customHeight="1" thickBot="1" x14ac:dyDescent="0.2">
      <c r="A93" s="85"/>
      <c r="B93" s="55" t="s">
        <v>30</v>
      </c>
      <c r="C93" s="27"/>
      <c r="D93" s="28">
        <f>SUM(D94)</f>
        <v>21092000</v>
      </c>
      <c r="E93" s="28">
        <f>E94</f>
        <v>20161000</v>
      </c>
      <c r="F93" s="71">
        <f t="shared" si="2"/>
        <v>-931000</v>
      </c>
      <c r="G93" s="29"/>
    </row>
    <row r="94" spans="1:7" ht="20.25" customHeight="1" thickBot="1" x14ac:dyDescent="0.2">
      <c r="A94" s="86"/>
      <c r="B94" s="58"/>
      <c r="C94" s="33" t="s">
        <v>31</v>
      </c>
      <c r="D94" s="28">
        <v>21092000</v>
      </c>
      <c r="E94" s="28">
        <v>20161000</v>
      </c>
      <c r="F94" s="71">
        <f t="shared" si="2"/>
        <v>-931000</v>
      </c>
      <c r="G94" s="40" t="s">
        <v>44</v>
      </c>
    </row>
    <row r="95" spans="1:7" ht="20.25" customHeight="1" thickBot="1" x14ac:dyDescent="0.2">
      <c r="A95" s="86"/>
      <c r="B95" s="56" t="s">
        <v>45</v>
      </c>
      <c r="C95" s="37"/>
      <c r="D95" s="43">
        <f>SUM(D96)</f>
        <v>724000</v>
      </c>
      <c r="E95" s="43">
        <f>SUM(E96)</f>
        <v>3017550</v>
      </c>
      <c r="F95" s="71">
        <f t="shared" si="2"/>
        <v>2293550</v>
      </c>
      <c r="G95" s="44"/>
    </row>
    <row r="96" spans="1:7" ht="20.25" customHeight="1" thickBot="1" x14ac:dyDescent="0.2">
      <c r="A96" s="86"/>
      <c r="B96" s="55"/>
      <c r="C96" s="27" t="s">
        <v>46</v>
      </c>
      <c r="D96" s="28">
        <v>724000</v>
      </c>
      <c r="E96" s="28">
        <v>3017550</v>
      </c>
      <c r="F96" s="71">
        <f t="shared" si="2"/>
        <v>2293550</v>
      </c>
      <c r="G96" s="29" t="s">
        <v>47</v>
      </c>
    </row>
    <row r="97" spans="1:7" ht="20.25" customHeight="1" thickBot="1" x14ac:dyDescent="0.2">
      <c r="A97" s="86"/>
      <c r="B97" s="55" t="s">
        <v>393</v>
      </c>
      <c r="C97" s="27"/>
      <c r="D97" s="28">
        <f>SUM(D98:D98)</f>
        <v>1000</v>
      </c>
      <c r="E97" s="28">
        <f>E98</f>
        <v>454000</v>
      </c>
      <c r="F97" s="71">
        <f t="shared" si="2"/>
        <v>453000</v>
      </c>
      <c r="G97" s="29"/>
    </row>
    <row r="98" spans="1:7" ht="20.25" customHeight="1" x14ac:dyDescent="0.15">
      <c r="A98" s="87"/>
      <c r="B98" s="58"/>
      <c r="C98" s="31" t="s">
        <v>263</v>
      </c>
      <c r="D98" s="28">
        <v>1000</v>
      </c>
      <c r="E98" s="28">
        <v>454000</v>
      </c>
      <c r="F98" s="71">
        <f t="shared" si="2"/>
        <v>453000</v>
      </c>
      <c r="G98" s="29" t="s">
        <v>392</v>
      </c>
    </row>
    <row r="99" spans="1:7" ht="25.5" customHeight="1" thickBot="1" x14ac:dyDescent="0.2">
      <c r="A99" s="42" t="s">
        <v>326</v>
      </c>
      <c r="B99" s="58"/>
      <c r="C99" s="33"/>
      <c r="D99" s="39">
        <f>SUM(D100,D104,D107)</f>
        <v>9477000</v>
      </c>
      <c r="E99" s="39">
        <f>SUM(E100,E104,E107)</f>
        <v>14577326</v>
      </c>
      <c r="F99" s="39">
        <f>SUM(E99-D99)</f>
        <v>5100326</v>
      </c>
      <c r="G99" s="40"/>
    </row>
    <row r="100" spans="1:7" ht="25.5" customHeight="1" thickBot="1" x14ac:dyDescent="0.2">
      <c r="A100" s="26"/>
      <c r="B100" s="55" t="s">
        <v>48</v>
      </c>
      <c r="C100" s="27"/>
      <c r="D100" s="28">
        <f>SUM(D101:D102)</f>
        <v>8295000</v>
      </c>
      <c r="E100" s="28">
        <f>SUM(E101:E102)</f>
        <v>11575326</v>
      </c>
      <c r="F100" s="71">
        <f t="shared" ref="F100:F122" si="3">SUM(E100-D100)</f>
        <v>3280326</v>
      </c>
      <c r="G100" s="29"/>
    </row>
    <row r="101" spans="1:7" ht="25.5" customHeight="1" thickBot="1" x14ac:dyDescent="0.2">
      <c r="A101" s="30"/>
      <c r="B101" s="56"/>
      <c r="C101" s="27" t="s">
        <v>49</v>
      </c>
      <c r="D101" s="28">
        <v>8294000</v>
      </c>
      <c r="E101" s="28">
        <v>11575326</v>
      </c>
      <c r="F101" s="71">
        <f t="shared" si="3"/>
        <v>3281326</v>
      </c>
      <c r="G101" s="29" t="s">
        <v>50</v>
      </c>
    </row>
    <row r="102" spans="1:7" ht="25.5" customHeight="1" thickBot="1" x14ac:dyDescent="0.2">
      <c r="A102" s="30"/>
      <c r="B102" s="57"/>
      <c r="C102" s="27" t="s">
        <v>33</v>
      </c>
      <c r="D102" s="28">
        <v>1000</v>
      </c>
      <c r="E102" s="28">
        <v>0</v>
      </c>
      <c r="F102" s="71">
        <f t="shared" si="3"/>
        <v>-1000</v>
      </c>
      <c r="G102" s="29" t="s">
        <v>266</v>
      </c>
    </row>
    <row r="103" spans="1:7" ht="21.75" hidden="1" thickBot="1" x14ac:dyDescent="0.2">
      <c r="A103" s="30"/>
      <c r="B103" s="57"/>
      <c r="C103" s="37"/>
      <c r="D103" s="28">
        <v>540000</v>
      </c>
      <c r="E103" s="28"/>
      <c r="F103" s="71">
        <f t="shared" si="3"/>
        <v>-540000</v>
      </c>
      <c r="G103" s="29" t="s">
        <v>51</v>
      </c>
    </row>
    <row r="104" spans="1:7" ht="22.5" customHeight="1" thickBot="1" x14ac:dyDescent="0.2">
      <c r="A104" s="30"/>
      <c r="B104" s="55" t="s">
        <v>263</v>
      </c>
      <c r="C104" s="27"/>
      <c r="D104" s="28">
        <f>SUM(D105:D106)</f>
        <v>1181000</v>
      </c>
      <c r="E104" s="28">
        <f>E105+E106</f>
        <v>3002000</v>
      </c>
      <c r="F104" s="71">
        <f t="shared" si="3"/>
        <v>1821000</v>
      </c>
      <c r="G104" s="29"/>
    </row>
    <row r="105" spans="1:7" ht="22.5" customHeight="1" thickBot="1" x14ac:dyDescent="0.2">
      <c r="A105" s="30"/>
      <c r="B105" s="56"/>
      <c r="C105" s="31" t="s">
        <v>27</v>
      </c>
      <c r="D105" s="28">
        <v>1180000</v>
      </c>
      <c r="E105" s="28">
        <v>1814000</v>
      </c>
      <c r="F105" s="71">
        <f t="shared" si="3"/>
        <v>634000</v>
      </c>
      <c r="G105" s="44" t="s">
        <v>361</v>
      </c>
    </row>
    <row r="106" spans="1:7" ht="22.5" customHeight="1" thickBot="1" x14ac:dyDescent="0.2">
      <c r="A106" s="30"/>
      <c r="B106" s="58"/>
      <c r="C106" s="34" t="s">
        <v>263</v>
      </c>
      <c r="D106" s="28">
        <v>1000</v>
      </c>
      <c r="E106" s="43">
        <v>1188000</v>
      </c>
      <c r="F106" s="71">
        <f t="shared" si="3"/>
        <v>1187000</v>
      </c>
      <c r="G106" s="44" t="s">
        <v>392</v>
      </c>
    </row>
    <row r="107" spans="1:7" ht="22.5" customHeight="1" thickBot="1" x14ac:dyDescent="0.2">
      <c r="A107" s="41"/>
      <c r="B107" s="56" t="s">
        <v>52</v>
      </c>
      <c r="C107" s="34"/>
      <c r="D107" s="28">
        <f>SUM(D108)</f>
        <v>1000</v>
      </c>
      <c r="E107" s="43">
        <f>SUM(E108)</f>
        <v>0</v>
      </c>
      <c r="F107" s="71">
        <f t="shared" si="3"/>
        <v>-1000</v>
      </c>
      <c r="G107" s="44"/>
    </row>
    <row r="108" spans="1:7" ht="22.5" customHeight="1" thickBot="1" x14ac:dyDescent="0.2">
      <c r="A108" s="42"/>
      <c r="B108" s="55"/>
      <c r="C108" s="27" t="s">
        <v>25</v>
      </c>
      <c r="D108" s="28">
        <v>1000</v>
      </c>
      <c r="E108" s="28">
        <v>0</v>
      </c>
      <c r="F108" s="71">
        <f t="shared" si="3"/>
        <v>-1000</v>
      </c>
      <c r="G108" s="29" t="s">
        <v>53</v>
      </c>
    </row>
    <row r="109" spans="1:7" ht="22.5" customHeight="1" thickBot="1" x14ac:dyDescent="0.2">
      <c r="A109" s="42" t="s">
        <v>327</v>
      </c>
      <c r="B109" s="58"/>
      <c r="C109" s="33"/>
      <c r="D109" s="39">
        <f>D110+D117+D119</f>
        <v>41023000</v>
      </c>
      <c r="E109" s="39">
        <f>E110+E117+E119</f>
        <v>47144216</v>
      </c>
      <c r="F109" s="71">
        <f t="shared" si="3"/>
        <v>6121216</v>
      </c>
      <c r="G109" s="40"/>
    </row>
    <row r="110" spans="1:7" ht="22.5" customHeight="1" thickBot="1" x14ac:dyDescent="0.2">
      <c r="A110" s="47"/>
      <c r="B110" s="55" t="s">
        <v>48</v>
      </c>
      <c r="C110" s="27"/>
      <c r="D110" s="28">
        <f>D111+D112+D113</f>
        <v>41021000</v>
      </c>
      <c r="E110" s="28">
        <f>SUM(E111:E113)</f>
        <v>45535216</v>
      </c>
      <c r="F110" s="71">
        <f t="shared" si="3"/>
        <v>4514216</v>
      </c>
      <c r="G110" s="29"/>
    </row>
    <row r="111" spans="1:7" ht="22.5" customHeight="1" thickBot="1" x14ac:dyDescent="0.2">
      <c r="A111" s="30"/>
      <c r="B111" s="56"/>
      <c r="C111" s="31" t="s">
        <v>49</v>
      </c>
      <c r="D111" s="28">
        <v>41019000</v>
      </c>
      <c r="E111" s="28">
        <v>45535216</v>
      </c>
      <c r="F111" s="71">
        <f t="shared" si="3"/>
        <v>4516216</v>
      </c>
      <c r="G111" s="29" t="s">
        <v>54</v>
      </c>
    </row>
    <row r="112" spans="1:7" ht="22.5" customHeight="1" thickBot="1" x14ac:dyDescent="0.2">
      <c r="A112" s="30"/>
      <c r="B112" s="57"/>
      <c r="C112" s="33" t="s">
        <v>33</v>
      </c>
      <c r="D112" s="28">
        <v>1000</v>
      </c>
      <c r="E112" s="39">
        <v>0</v>
      </c>
      <c r="F112" s="71">
        <f t="shared" si="3"/>
        <v>-1000</v>
      </c>
      <c r="G112" s="40" t="s">
        <v>266</v>
      </c>
    </row>
    <row r="113" spans="1:7" ht="22.5" customHeight="1" thickBot="1" x14ac:dyDescent="0.2">
      <c r="A113" s="30"/>
      <c r="B113" s="57"/>
      <c r="C113" s="31" t="s">
        <v>362</v>
      </c>
      <c r="D113" s="39">
        <v>1000</v>
      </c>
      <c r="E113" s="39">
        <v>0</v>
      </c>
      <c r="F113" s="71">
        <f t="shared" si="3"/>
        <v>-1000</v>
      </c>
      <c r="G113" s="29" t="s">
        <v>363</v>
      </c>
    </row>
    <row r="114" spans="1:7" ht="19.5" hidden="1" thickBot="1" x14ac:dyDescent="0.2">
      <c r="A114" s="30"/>
      <c r="B114" s="55" t="s">
        <v>263</v>
      </c>
      <c r="C114" s="27"/>
      <c r="D114" s="28">
        <f>SUM(D115:D116)</f>
        <v>0</v>
      </c>
      <c r="E114" s="28">
        <f>SUM(E115:E116)</f>
        <v>678660</v>
      </c>
      <c r="F114" s="71">
        <f t="shared" si="3"/>
        <v>678660</v>
      </c>
      <c r="G114" s="29"/>
    </row>
    <row r="115" spans="1:7" ht="19.5" hidden="1" thickBot="1" x14ac:dyDescent="0.2">
      <c r="A115" s="30"/>
      <c r="B115" s="56"/>
      <c r="C115" s="31" t="s">
        <v>27</v>
      </c>
      <c r="D115" s="28">
        <v>0</v>
      </c>
      <c r="E115" s="28">
        <v>678660</v>
      </c>
      <c r="F115" s="71">
        <f t="shared" si="3"/>
        <v>678660</v>
      </c>
      <c r="G115" s="29" t="s">
        <v>57</v>
      </c>
    </row>
    <row r="116" spans="1:7" ht="19.5" hidden="1" thickBot="1" x14ac:dyDescent="0.2">
      <c r="A116" s="30"/>
      <c r="B116" s="58"/>
      <c r="C116" s="31" t="s">
        <v>264</v>
      </c>
      <c r="D116" s="28">
        <v>0</v>
      </c>
      <c r="E116" s="28">
        <v>0</v>
      </c>
      <c r="F116" s="71">
        <f t="shared" si="3"/>
        <v>0</v>
      </c>
      <c r="G116" s="44" t="s">
        <v>265</v>
      </c>
    </row>
    <row r="117" spans="1:7" ht="22.5" customHeight="1" thickBot="1" x14ac:dyDescent="0.2">
      <c r="A117" s="30"/>
      <c r="B117" s="55" t="s">
        <v>263</v>
      </c>
      <c r="C117" s="27"/>
      <c r="D117" s="28">
        <f>SUM(D118:D118)</f>
        <v>1000</v>
      </c>
      <c r="E117" s="28">
        <f>E118</f>
        <v>1609000</v>
      </c>
      <c r="F117" s="71">
        <f t="shared" ref="F117:F118" si="4">SUM(E117-D117)</f>
        <v>1608000</v>
      </c>
      <c r="G117" s="29"/>
    </row>
    <row r="118" spans="1:7" ht="22.5" customHeight="1" thickBot="1" x14ac:dyDescent="0.2">
      <c r="A118" s="30"/>
      <c r="B118" s="58"/>
      <c r="C118" s="34" t="s">
        <v>395</v>
      </c>
      <c r="D118" s="28">
        <v>1000</v>
      </c>
      <c r="E118" s="43">
        <v>1609000</v>
      </c>
      <c r="F118" s="71">
        <f t="shared" si="4"/>
        <v>1608000</v>
      </c>
      <c r="G118" s="44" t="s">
        <v>392</v>
      </c>
    </row>
    <row r="119" spans="1:7" ht="22.5" customHeight="1" thickBot="1" x14ac:dyDescent="0.2">
      <c r="A119" s="41"/>
      <c r="B119" s="57" t="s">
        <v>52</v>
      </c>
      <c r="C119" s="31"/>
      <c r="D119" s="39">
        <f>SUM(D120)</f>
        <v>1000</v>
      </c>
      <c r="E119" s="28">
        <f>SUM(E120)</f>
        <v>0</v>
      </c>
      <c r="F119" s="71">
        <f t="shared" si="3"/>
        <v>-1000</v>
      </c>
      <c r="G119" s="29"/>
    </row>
    <row r="120" spans="1:7" ht="22.5" customHeight="1" thickBot="1" x14ac:dyDescent="0.2">
      <c r="A120" s="42"/>
      <c r="B120" s="55"/>
      <c r="C120" s="27" t="s">
        <v>25</v>
      </c>
      <c r="D120" s="28">
        <v>1000</v>
      </c>
      <c r="E120" s="28">
        <v>0</v>
      </c>
      <c r="F120" s="71">
        <f t="shared" si="3"/>
        <v>-1000</v>
      </c>
      <c r="G120" s="29" t="s">
        <v>53</v>
      </c>
    </row>
    <row r="121" spans="1:7" ht="22.5" customHeight="1" thickBot="1" x14ac:dyDescent="0.2">
      <c r="A121" s="42" t="s">
        <v>328</v>
      </c>
      <c r="B121" s="58"/>
      <c r="C121" s="33"/>
      <c r="D121" s="39">
        <f>D122+D124+D126+D128</f>
        <v>12567000</v>
      </c>
      <c r="E121" s="39">
        <f>E122+E124+E126+E128</f>
        <v>13740910</v>
      </c>
      <c r="F121" s="71">
        <f t="shared" si="3"/>
        <v>1173910</v>
      </c>
      <c r="G121" s="40"/>
    </row>
    <row r="122" spans="1:7" ht="22.5" customHeight="1" thickBot="1" x14ac:dyDescent="0.2">
      <c r="A122" s="47"/>
      <c r="B122" s="55" t="s">
        <v>48</v>
      </c>
      <c r="C122" s="27"/>
      <c r="D122" s="28">
        <f>SUM(D123)</f>
        <v>12535000</v>
      </c>
      <c r="E122" s="28">
        <f>SUM(E123)</f>
        <v>12307870</v>
      </c>
      <c r="F122" s="71">
        <f t="shared" si="3"/>
        <v>-227130</v>
      </c>
      <c r="G122" s="29"/>
    </row>
    <row r="123" spans="1:7" ht="22.5" customHeight="1" thickBot="1" x14ac:dyDescent="0.2">
      <c r="A123" s="41"/>
      <c r="B123" s="58"/>
      <c r="C123" s="33" t="s">
        <v>56</v>
      </c>
      <c r="D123" s="39">
        <v>12535000</v>
      </c>
      <c r="E123" s="39">
        <v>12307870</v>
      </c>
      <c r="F123" s="71">
        <f>SUM(E123-D123)</f>
        <v>-227130</v>
      </c>
      <c r="G123" s="40"/>
    </row>
    <row r="124" spans="1:7" ht="22.5" customHeight="1" thickBot="1" x14ac:dyDescent="0.2">
      <c r="A124" s="30"/>
      <c r="B124" s="58" t="s">
        <v>267</v>
      </c>
      <c r="C124" s="33"/>
      <c r="D124" s="39">
        <f>SUM(D125)</f>
        <v>30000</v>
      </c>
      <c r="E124" s="39">
        <f>SUM(E125)</f>
        <v>1022040</v>
      </c>
      <c r="F124" s="71">
        <f t="shared" ref="F124:F130" si="5">SUM(E124-D124)</f>
        <v>992040</v>
      </c>
      <c r="G124" s="40"/>
    </row>
    <row r="125" spans="1:7" ht="22.5" customHeight="1" thickBot="1" x14ac:dyDescent="0.2">
      <c r="A125" s="30"/>
      <c r="B125" s="56"/>
      <c r="C125" s="27" t="s">
        <v>268</v>
      </c>
      <c r="D125" s="28">
        <v>30000</v>
      </c>
      <c r="E125" s="28">
        <v>1022040</v>
      </c>
      <c r="F125" s="71">
        <f t="shared" si="5"/>
        <v>992040</v>
      </c>
      <c r="G125" s="29" t="s">
        <v>269</v>
      </c>
    </row>
    <row r="126" spans="1:7" ht="22.5" customHeight="1" thickBot="1" x14ac:dyDescent="0.2">
      <c r="A126" s="30"/>
      <c r="B126" s="55" t="s">
        <v>393</v>
      </c>
      <c r="C126" s="27"/>
      <c r="D126" s="28">
        <f>SUM(D127:D127)</f>
        <v>1000</v>
      </c>
      <c r="E126" s="28">
        <f>E127</f>
        <v>411000</v>
      </c>
      <c r="F126" s="71">
        <f t="shared" si="5"/>
        <v>410000</v>
      </c>
      <c r="G126" s="29"/>
    </row>
    <row r="127" spans="1:7" ht="22.5" customHeight="1" thickBot="1" x14ac:dyDescent="0.2">
      <c r="A127" s="30"/>
      <c r="B127" s="58"/>
      <c r="C127" s="34" t="s">
        <v>395</v>
      </c>
      <c r="D127" s="28">
        <v>1000</v>
      </c>
      <c r="E127" s="43">
        <v>411000</v>
      </c>
      <c r="F127" s="71">
        <f t="shared" si="5"/>
        <v>410000</v>
      </c>
      <c r="G127" s="44" t="s">
        <v>392</v>
      </c>
    </row>
    <row r="128" spans="1:7" ht="22.5" customHeight="1" thickBot="1" x14ac:dyDescent="0.2">
      <c r="A128" s="30"/>
      <c r="B128" s="55" t="s">
        <v>394</v>
      </c>
      <c r="C128" s="27"/>
      <c r="D128" s="28">
        <f>SUM(D129)</f>
        <v>1000</v>
      </c>
      <c r="E128" s="28">
        <f>SUM(E129)</f>
        <v>0</v>
      </c>
      <c r="F128" s="71">
        <f t="shared" si="5"/>
        <v>-1000</v>
      </c>
      <c r="G128" s="29"/>
    </row>
    <row r="129" spans="1:7" ht="22.5" customHeight="1" thickBot="1" x14ac:dyDescent="0.2">
      <c r="A129" s="30"/>
      <c r="B129" s="56"/>
      <c r="C129" s="37" t="s">
        <v>25</v>
      </c>
      <c r="D129" s="28">
        <v>1000</v>
      </c>
      <c r="E129" s="43">
        <v>0</v>
      </c>
      <c r="F129" s="71">
        <f t="shared" si="5"/>
        <v>-1000</v>
      </c>
      <c r="G129" s="44" t="s">
        <v>53</v>
      </c>
    </row>
    <row r="130" spans="1:7" ht="38.25" customHeight="1" x14ac:dyDescent="0.15">
      <c r="A130" s="77" t="s">
        <v>399</v>
      </c>
      <c r="B130" s="78"/>
      <c r="C130" s="79"/>
      <c r="D130" s="59">
        <f>SUM(D8,D33,D43,D52,D55,D60,D63,D66,D69,D72,D75,D78,D81,D84,D87,D90,D92,D99,D109,D121)</f>
        <v>214776000</v>
      </c>
      <c r="E130" s="59">
        <f>SUM(E8,E33,E43,E52,E55,E60,E63,E66,E69,E72,E75,E78,E81,E84,E87,E90,E92,E99,E109,E121)</f>
        <v>224646861</v>
      </c>
      <c r="F130" s="71">
        <f t="shared" si="5"/>
        <v>9870861</v>
      </c>
      <c r="G130" s="12"/>
    </row>
  </sheetData>
  <mergeCells count="12">
    <mergeCell ref="A93:A98"/>
    <mergeCell ref="A130:C130"/>
    <mergeCell ref="A1:G2"/>
    <mergeCell ref="A3:G3"/>
    <mergeCell ref="A4:B4"/>
    <mergeCell ref="A5:B5"/>
    <mergeCell ref="D5:F5"/>
    <mergeCell ref="A6:C6"/>
    <mergeCell ref="D6:D7"/>
    <mergeCell ref="E6:E7"/>
    <mergeCell ref="F6:F7"/>
    <mergeCell ref="G6:G7"/>
  </mergeCells>
  <phoneticPr fontId="2"/>
  <pageMargins left="0.59055118110236227" right="0.59055118110236227" top="0.59055118110236227" bottom="0.39370078740157483" header="0.31496062992125984" footer="0.31496062992125984"/>
  <pageSetup paperSize="9" scale="5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FFFF"/>
  </sheetPr>
  <dimension ref="A1:H368"/>
  <sheetViews>
    <sheetView showGridLines="0" tabSelected="1" view="pageBreakPreview" zoomScale="55" zoomScaleNormal="55" zoomScaleSheetLayoutView="55" workbookViewId="0">
      <pane ySplit="7" topLeftCell="A342" activePane="bottomLeft" state="frozen"/>
      <selection activeCell="AZ17" sqref="AZ17:BD17"/>
      <selection pane="bottomLeft" activeCell="K362" sqref="K362"/>
    </sheetView>
  </sheetViews>
  <sheetFormatPr defaultColWidth="3.375" defaultRowHeight="38.25" customHeight="1" x14ac:dyDescent="0.15"/>
  <cols>
    <col min="1" max="1" width="49" style="2" customWidth="1"/>
    <col min="2" max="3" width="30.375" style="1" customWidth="1"/>
    <col min="4" max="5" width="22.25" style="1" customWidth="1"/>
    <col min="6" max="6" width="26.625" style="1" customWidth="1"/>
    <col min="7" max="7" width="61.25" style="1" customWidth="1"/>
    <col min="8" max="16384" width="3.375" style="1"/>
  </cols>
  <sheetData>
    <row r="1" spans="1:8" s="3" customFormat="1" ht="21.75" customHeight="1" x14ac:dyDescent="0.15">
      <c r="A1" s="81" t="s">
        <v>370</v>
      </c>
      <c r="B1" s="81"/>
      <c r="C1" s="81"/>
      <c r="D1" s="81"/>
      <c r="E1" s="81"/>
      <c r="F1" s="81"/>
      <c r="G1" s="81"/>
    </row>
    <row r="2" spans="1:8" s="3" customFormat="1" ht="21.75" customHeight="1" x14ac:dyDescent="0.15">
      <c r="A2" s="81"/>
      <c r="B2" s="81"/>
      <c r="C2" s="81"/>
      <c r="D2" s="81"/>
      <c r="E2" s="81"/>
      <c r="F2" s="81"/>
      <c r="G2" s="81"/>
    </row>
    <row r="3" spans="1:8" s="3" customFormat="1" ht="18.75" customHeight="1" x14ac:dyDescent="0.15">
      <c r="A3" s="82" t="s">
        <v>371</v>
      </c>
      <c r="B3" s="82"/>
      <c r="C3" s="82"/>
      <c r="D3" s="82"/>
      <c r="E3" s="82"/>
      <c r="F3" s="82"/>
      <c r="G3" s="82"/>
    </row>
    <row r="4" spans="1:8" s="3" customFormat="1" ht="18.75" customHeight="1" x14ac:dyDescent="0.15">
      <c r="A4" s="83" t="s">
        <v>7</v>
      </c>
      <c r="B4" s="83"/>
      <c r="C4" s="4"/>
      <c r="D4" s="4"/>
      <c r="E4" s="4"/>
      <c r="F4" s="4"/>
      <c r="G4" s="4"/>
    </row>
    <row r="5" spans="1:8" s="3" customFormat="1" ht="21.75" customHeight="1" thickBot="1" x14ac:dyDescent="0.2">
      <c r="A5" s="84" t="s">
        <v>0</v>
      </c>
      <c r="B5" s="84"/>
      <c r="C5" s="5"/>
      <c r="D5" s="84"/>
      <c r="E5" s="84"/>
      <c r="F5" s="84"/>
      <c r="G5" s="6" t="s">
        <v>8</v>
      </c>
    </row>
    <row r="6" spans="1:8" ht="18.75" customHeight="1" thickBot="1" x14ac:dyDescent="0.2">
      <c r="A6" s="80" t="s">
        <v>3</v>
      </c>
      <c r="B6" s="80"/>
      <c r="C6" s="80"/>
      <c r="D6" s="80" t="s">
        <v>9</v>
      </c>
      <c r="E6" s="80" t="s">
        <v>10</v>
      </c>
      <c r="F6" s="80" t="s">
        <v>6</v>
      </c>
      <c r="G6" s="80" t="s">
        <v>5</v>
      </c>
    </row>
    <row r="7" spans="1:8" ht="18.75" customHeight="1" thickBot="1" x14ac:dyDescent="0.2">
      <c r="A7" s="7" t="s">
        <v>4</v>
      </c>
      <c r="B7" s="8" t="s">
        <v>1</v>
      </c>
      <c r="C7" s="9" t="s">
        <v>2</v>
      </c>
      <c r="D7" s="80"/>
      <c r="E7" s="80"/>
      <c r="F7" s="80"/>
      <c r="G7" s="80"/>
    </row>
    <row r="8" spans="1:8" ht="18.75" x14ac:dyDescent="0.15">
      <c r="A8" s="23" t="s">
        <v>11</v>
      </c>
      <c r="B8" s="61"/>
      <c r="C8" s="65"/>
      <c r="D8" s="71">
        <f>SUM(D9,D14,D27,D34,D36,D38,D40,D42)</f>
        <v>5616000</v>
      </c>
      <c r="E8" s="71">
        <f>SUM(E9,E14,E27,E34,E36,E38,E40,E42)</f>
        <v>5188462</v>
      </c>
      <c r="F8" s="71">
        <f>SUM(D8-E8)</f>
        <v>427538</v>
      </c>
      <c r="G8" s="25"/>
      <c r="H8" s="10"/>
    </row>
    <row r="9" spans="1:8" ht="21" customHeight="1" x14ac:dyDescent="0.15">
      <c r="A9" s="26"/>
      <c r="B9" s="62" t="s">
        <v>59</v>
      </c>
      <c r="C9" s="31"/>
      <c r="D9" s="28">
        <f>SUM(D10:D13)</f>
        <v>165000</v>
      </c>
      <c r="E9" s="28">
        <f>SUM(E10:E13)</f>
        <v>0</v>
      </c>
      <c r="F9" s="28">
        <f>SUM(D9-E9)</f>
        <v>165000</v>
      </c>
      <c r="G9" s="29"/>
      <c r="H9" s="11"/>
    </row>
    <row r="10" spans="1:8" ht="19.5" customHeight="1" x14ac:dyDescent="0.15">
      <c r="A10" s="30"/>
      <c r="B10" s="63"/>
      <c r="C10" s="31" t="s">
        <v>180</v>
      </c>
      <c r="D10" s="28">
        <v>1000</v>
      </c>
      <c r="E10" s="28">
        <v>0</v>
      </c>
      <c r="F10" s="28">
        <f t="shared" ref="F10:F43" si="0">SUM(D10-E10)</f>
        <v>1000</v>
      </c>
      <c r="G10" s="29" t="s">
        <v>220</v>
      </c>
      <c r="H10" s="11"/>
    </row>
    <row r="11" spans="1:8" ht="19.5" customHeight="1" x14ac:dyDescent="0.15">
      <c r="A11" s="30"/>
      <c r="B11" s="49"/>
      <c r="C11" s="31" t="s">
        <v>294</v>
      </c>
      <c r="D11" s="28">
        <v>1000</v>
      </c>
      <c r="E11" s="28">
        <v>0</v>
      </c>
      <c r="F11" s="28">
        <f t="shared" si="0"/>
        <v>1000</v>
      </c>
      <c r="G11" s="29" t="s">
        <v>60</v>
      </c>
      <c r="H11" s="11"/>
    </row>
    <row r="12" spans="1:8" ht="19.5" customHeight="1" x14ac:dyDescent="0.15">
      <c r="A12" s="30"/>
      <c r="B12" s="49"/>
      <c r="C12" s="31" t="s">
        <v>295</v>
      </c>
      <c r="D12" s="28">
        <v>162000</v>
      </c>
      <c r="E12" s="28">
        <v>0</v>
      </c>
      <c r="F12" s="28">
        <f t="shared" si="0"/>
        <v>162000</v>
      </c>
      <c r="G12" s="29" t="s">
        <v>308</v>
      </c>
      <c r="H12" s="11"/>
    </row>
    <row r="13" spans="1:8" ht="19.5" customHeight="1" x14ac:dyDescent="0.15">
      <c r="A13" s="30"/>
      <c r="B13" s="49"/>
      <c r="C13" s="31" t="s">
        <v>252</v>
      </c>
      <c r="D13" s="28">
        <v>1000</v>
      </c>
      <c r="E13" s="28">
        <v>0</v>
      </c>
      <c r="F13" s="28">
        <f t="shared" si="0"/>
        <v>1000</v>
      </c>
      <c r="G13" s="29" t="s">
        <v>368</v>
      </c>
      <c r="H13" s="11"/>
    </row>
    <row r="14" spans="1:8" ht="19.5" customHeight="1" x14ac:dyDescent="0.15">
      <c r="A14" s="30"/>
      <c r="B14" s="62" t="s">
        <v>62</v>
      </c>
      <c r="C14" s="31"/>
      <c r="D14" s="28">
        <f>SUM(D15:D15,D16,D17:D21,D22:D26)</f>
        <v>1655000</v>
      </c>
      <c r="E14" s="28">
        <f>SUM(E15:E15,E16,E17:E21,E22:E26)</f>
        <v>1652542</v>
      </c>
      <c r="F14" s="28">
        <f t="shared" si="0"/>
        <v>2458</v>
      </c>
      <c r="G14" s="29"/>
    </row>
    <row r="15" spans="1:8" ht="19.5" customHeight="1" x14ac:dyDescent="0.15">
      <c r="A15" s="30"/>
      <c r="B15" s="49"/>
      <c r="C15" s="31" t="s">
        <v>95</v>
      </c>
      <c r="D15" s="28">
        <v>580000</v>
      </c>
      <c r="E15" s="28">
        <v>423500</v>
      </c>
      <c r="F15" s="28">
        <f t="shared" si="0"/>
        <v>156500</v>
      </c>
      <c r="G15" s="29" t="s">
        <v>255</v>
      </c>
    </row>
    <row r="16" spans="1:8" ht="18.75" x14ac:dyDescent="0.15">
      <c r="A16" s="30"/>
      <c r="B16" s="49"/>
      <c r="C16" s="36" t="s">
        <v>296</v>
      </c>
      <c r="D16" s="39">
        <v>35000</v>
      </c>
      <c r="E16" s="39">
        <v>0</v>
      </c>
      <c r="F16" s="28">
        <f t="shared" si="0"/>
        <v>35000</v>
      </c>
      <c r="G16" s="40"/>
    </row>
    <row r="17" spans="1:7" ht="18.75" x14ac:dyDescent="0.15">
      <c r="A17" s="30"/>
      <c r="B17" s="49"/>
      <c r="C17" s="31" t="s">
        <v>297</v>
      </c>
      <c r="D17" s="28">
        <v>50000</v>
      </c>
      <c r="E17" s="28">
        <v>353912</v>
      </c>
      <c r="F17" s="28">
        <f t="shared" si="0"/>
        <v>-303912</v>
      </c>
      <c r="G17" s="29" t="s">
        <v>66</v>
      </c>
    </row>
    <row r="18" spans="1:7" ht="18.75" x14ac:dyDescent="0.15">
      <c r="A18" s="30"/>
      <c r="B18" s="49"/>
      <c r="C18" s="31" t="s">
        <v>298</v>
      </c>
      <c r="D18" s="28">
        <v>1000</v>
      </c>
      <c r="E18" s="28">
        <v>0</v>
      </c>
      <c r="F18" s="28">
        <f t="shared" si="0"/>
        <v>1000</v>
      </c>
      <c r="G18" s="29" t="s">
        <v>374</v>
      </c>
    </row>
    <row r="19" spans="1:7" ht="18.75" x14ac:dyDescent="0.15">
      <c r="A19" s="30"/>
      <c r="B19" s="49"/>
      <c r="C19" s="31" t="s">
        <v>299</v>
      </c>
      <c r="D19" s="28">
        <v>20000</v>
      </c>
      <c r="E19" s="28">
        <v>0</v>
      </c>
      <c r="F19" s="28">
        <f t="shared" si="0"/>
        <v>20000</v>
      </c>
      <c r="G19" s="29" t="s">
        <v>67</v>
      </c>
    </row>
    <row r="20" spans="1:7" ht="18.75" x14ac:dyDescent="0.15">
      <c r="A20" s="30"/>
      <c r="B20" s="49"/>
      <c r="C20" s="31" t="s">
        <v>300</v>
      </c>
      <c r="D20" s="28">
        <v>1000</v>
      </c>
      <c r="E20" s="28">
        <v>0</v>
      </c>
      <c r="F20" s="28">
        <f t="shared" si="0"/>
        <v>1000</v>
      </c>
      <c r="G20" s="29" t="s">
        <v>68</v>
      </c>
    </row>
    <row r="21" spans="1:7" ht="18.75" x14ac:dyDescent="0.15">
      <c r="A21" s="30"/>
      <c r="B21" s="49"/>
      <c r="C21" s="36" t="s">
        <v>301</v>
      </c>
      <c r="D21" s="39">
        <v>7000</v>
      </c>
      <c r="E21" s="39">
        <v>0</v>
      </c>
      <c r="F21" s="39">
        <f t="shared" si="0"/>
        <v>7000</v>
      </c>
      <c r="G21" s="40" t="s">
        <v>256</v>
      </c>
    </row>
    <row r="22" spans="1:7" ht="18.75" x14ac:dyDescent="0.15">
      <c r="A22" s="30"/>
      <c r="B22" s="49"/>
      <c r="C22" s="36" t="s">
        <v>302</v>
      </c>
      <c r="D22" s="39">
        <v>5000</v>
      </c>
      <c r="E22" s="39">
        <v>0</v>
      </c>
      <c r="F22" s="28">
        <f t="shared" si="0"/>
        <v>5000</v>
      </c>
      <c r="G22" s="40" t="s">
        <v>71</v>
      </c>
    </row>
    <row r="23" spans="1:7" ht="18.75" x14ac:dyDescent="0.15">
      <c r="A23" s="30"/>
      <c r="B23" s="49"/>
      <c r="C23" s="31" t="s">
        <v>303</v>
      </c>
      <c r="D23" s="28">
        <v>125000</v>
      </c>
      <c r="E23" s="28">
        <v>587040</v>
      </c>
      <c r="F23" s="28">
        <f t="shared" si="0"/>
        <v>-462040</v>
      </c>
      <c r="G23" s="29" t="s">
        <v>360</v>
      </c>
    </row>
    <row r="24" spans="1:7" ht="18.75" x14ac:dyDescent="0.15">
      <c r="A24" s="30"/>
      <c r="B24" s="49"/>
      <c r="C24" s="31" t="s">
        <v>304</v>
      </c>
      <c r="D24" s="28">
        <v>3000</v>
      </c>
      <c r="E24" s="28">
        <v>86450</v>
      </c>
      <c r="F24" s="28">
        <f t="shared" si="0"/>
        <v>-83450</v>
      </c>
      <c r="G24" s="29" t="s">
        <v>99</v>
      </c>
    </row>
    <row r="25" spans="1:7" ht="18.75" x14ac:dyDescent="0.15">
      <c r="A25" s="30"/>
      <c r="B25" s="49"/>
      <c r="C25" s="31" t="s">
        <v>305</v>
      </c>
      <c r="D25" s="28">
        <v>648000</v>
      </c>
      <c r="E25" s="28">
        <v>96640</v>
      </c>
      <c r="F25" s="28">
        <f t="shared" si="0"/>
        <v>551360</v>
      </c>
      <c r="G25" s="29" t="s">
        <v>72</v>
      </c>
    </row>
    <row r="26" spans="1:7" ht="18.75" x14ac:dyDescent="0.15">
      <c r="A26" s="30"/>
      <c r="B26" s="64"/>
      <c r="C26" s="31" t="s">
        <v>306</v>
      </c>
      <c r="D26" s="28">
        <v>180000</v>
      </c>
      <c r="E26" s="28">
        <v>105000</v>
      </c>
      <c r="F26" s="28">
        <f t="shared" si="0"/>
        <v>75000</v>
      </c>
      <c r="G26" s="29" t="s">
        <v>366</v>
      </c>
    </row>
    <row r="27" spans="1:7" ht="17.25" customHeight="1" x14ac:dyDescent="0.15">
      <c r="A27" s="41"/>
      <c r="B27" s="62" t="s">
        <v>73</v>
      </c>
      <c r="C27" s="31"/>
      <c r="D27" s="28">
        <f>SUM(D28:D32,D33)</f>
        <v>625000</v>
      </c>
      <c r="E27" s="28">
        <f>SUM(E28:E32,E33)</f>
        <v>584030</v>
      </c>
      <c r="F27" s="28">
        <f t="shared" si="0"/>
        <v>40970</v>
      </c>
      <c r="G27" s="29"/>
    </row>
    <row r="28" spans="1:7" ht="17.25" customHeight="1" x14ac:dyDescent="0.15">
      <c r="A28" s="30"/>
      <c r="B28" s="49"/>
      <c r="C28" s="36" t="s">
        <v>74</v>
      </c>
      <c r="D28" s="28">
        <v>1000</v>
      </c>
      <c r="E28" s="39">
        <v>0</v>
      </c>
      <c r="F28" s="39">
        <f t="shared" si="0"/>
        <v>1000</v>
      </c>
      <c r="G28" s="40" t="s">
        <v>367</v>
      </c>
    </row>
    <row r="29" spans="1:7" ht="17.25" customHeight="1" x14ac:dyDescent="0.15">
      <c r="A29" s="30"/>
      <c r="B29" s="49"/>
      <c r="C29" s="31" t="s">
        <v>75</v>
      </c>
      <c r="D29" s="28">
        <v>140000</v>
      </c>
      <c r="E29" s="28">
        <v>0</v>
      </c>
      <c r="F29" s="28">
        <f t="shared" si="0"/>
        <v>140000</v>
      </c>
      <c r="G29" s="29" t="s">
        <v>76</v>
      </c>
    </row>
    <row r="30" spans="1:7" ht="17.25" customHeight="1" x14ac:dyDescent="0.15">
      <c r="A30" s="30"/>
      <c r="B30" s="49"/>
      <c r="C30" s="31" t="s">
        <v>77</v>
      </c>
      <c r="D30" s="28">
        <v>50000</v>
      </c>
      <c r="E30" s="28">
        <v>0</v>
      </c>
      <c r="F30" s="28">
        <f t="shared" si="0"/>
        <v>50000</v>
      </c>
      <c r="G30" s="29" t="s">
        <v>78</v>
      </c>
    </row>
    <row r="31" spans="1:7" ht="17.25" customHeight="1" x14ac:dyDescent="0.15">
      <c r="A31" s="30"/>
      <c r="B31" s="49"/>
      <c r="C31" s="31" t="s">
        <v>79</v>
      </c>
      <c r="D31" s="28">
        <v>50000</v>
      </c>
      <c r="E31" s="28">
        <v>0</v>
      </c>
      <c r="F31" s="28">
        <f t="shared" si="0"/>
        <v>50000</v>
      </c>
      <c r="G31" s="29" t="s">
        <v>80</v>
      </c>
    </row>
    <row r="32" spans="1:7" ht="17.25" customHeight="1" x14ac:dyDescent="0.15">
      <c r="A32" s="30"/>
      <c r="B32" s="49"/>
      <c r="C32" s="31" t="s">
        <v>183</v>
      </c>
      <c r="D32" s="28">
        <v>4000</v>
      </c>
      <c r="E32" s="28">
        <v>0</v>
      </c>
      <c r="F32" s="28">
        <f t="shared" si="0"/>
        <v>4000</v>
      </c>
      <c r="G32" s="29" t="s">
        <v>257</v>
      </c>
    </row>
    <row r="33" spans="1:7" ht="17.25" customHeight="1" x14ac:dyDescent="0.15">
      <c r="A33" s="30"/>
      <c r="B33" s="49"/>
      <c r="C33" s="36" t="s">
        <v>82</v>
      </c>
      <c r="D33" s="39">
        <v>380000</v>
      </c>
      <c r="E33" s="39">
        <v>584030</v>
      </c>
      <c r="F33" s="28">
        <f t="shared" si="0"/>
        <v>-204030</v>
      </c>
      <c r="G33" s="40" t="s">
        <v>258</v>
      </c>
    </row>
    <row r="34" spans="1:7" ht="18.75" x14ac:dyDescent="0.15">
      <c r="A34" s="30"/>
      <c r="B34" s="62" t="s">
        <v>84</v>
      </c>
      <c r="C34" s="31"/>
      <c r="D34" s="28">
        <f>SUM(D35)</f>
        <v>418000</v>
      </c>
      <c r="E34" s="28">
        <f>SUM(E35)</f>
        <v>385200</v>
      </c>
      <c r="F34" s="28">
        <f t="shared" si="0"/>
        <v>32800</v>
      </c>
      <c r="G34" s="29"/>
    </row>
    <row r="35" spans="1:7" ht="18.75" x14ac:dyDescent="0.15">
      <c r="A35" s="30"/>
      <c r="B35" s="63"/>
      <c r="C35" s="31" t="s">
        <v>85</v>
      </c>
      <c r="D35" s="28">
        <v>418000</v>
      </c>
      <c r="E35" s="28">
        <v>385200</v>
      </c>
      <c r="F35" s="28">
        <f t="shared" si="0"/>
        <v>32800</v>
      </c>
      <c r="G35" s="29" t="s">
        <v>259</v>
      </c>
    </row>
    <row r="36" spans="1:7" ht="18.75" x14ac:dyDescent="0.15">
      <c r="A36" s="30"/>
      <c r="B36" s="62" t="s">
        <v>86</v>
      </c>
      <c r="C36" s="31"/>
      <c r="D36" s="28">
        <f>SUM(D37:D37)</f>
        <v>3000</v>
      </c>
      <c r="E36" s="28">
        <f>SUM(E37:E37)</f>
        <v>0</v>
      </c>
      <c r="F36" s="28">
        <f t="shared" si="0"/>
        <v>3000</v>
      </c>
      <c r="G36" s="29"/>
    </row>
    <row r="37" spans="1:7" ht="17.25" customHeight="1" x14ac:dyDescent="0.15">
      <c r="A37" s="30"/>
      <c r="B37" s="64"/>
      <c r="C37" s="31" t="s">
        <v>87</v>
      </c>
      <c r="D37" s="28">
        <v>3000</v>
      </c>
      <c r="E37" s="28">
        <v>0</v>
      </c>
      <c r="F37" s="28">
        <f t="shared" si="0"/>
        <v>3000</v>
      </c>
      <c r="G37" s="29" t="s">
        <v>88</v>
      </c>
    </row>
    <row r="38" spans="1:7" ht="17.25" customHeight="1" x14ac:dyDescent="0.15">
      <c r="A38" s="30"/>
      <c r="B38" s="62" t="s">
        <v>89</v>
      </c>
      <c r="C38" s="31"/>
      <c r="D38" s="28">
        <f>SUM(D39)</f>
        <v>182000</v>
      </c>
      <c r="E38" s="28">
        <f>SUM(E39)</f>
        <v>0</v>
      </c>
      <c r="F38" s="28">
        <f t="shared" si="0"/>
        <v>182000</v>
      </c>
      <c r="G38" s="29"/>
    </row>
    <row r="39" spans="1:7" ht="18.75" x14ac:dyDescent="0.15">
      <c r="A39" s="30"/>
      <c r="B39" s="63"/>
      <c r="C39" s="31" t="s">
        <v>90</v>
      </c>
      <c r="D39" s="28">
        <v>182000</v>
      </c>
      <c r="E39" s="28">
        <v>0</v>
      </c>
      <c r="F39" s="28">
        <f t="shared" si="0"/>
        <v>182000</v>
      </c>
      <c r="G39" s="29" t="s">
        <v>91</v>
      </c>
    </row>
    <row r="40" spans="1:7" ht="34.5" customHeight="1" x14ac:dyDescent="0.15">
      <c r="A40" s="30"/>
      <c r="B40" s="62" t="s">
        <v>260</v>
      </c>
      <c r="C40" s="31"/>
      <c r="D40" s="28">
        <f>SUM(D41)</f>
        <v>2567000</v>
      </c>
      <c r="E40" s="28">
        <f>SUM(E41)</f>
        <v>2566690</v>
      </c>
      <c r="F40" s="28">
        <f t="shared" si="0"/>
        <v>310</v>
      </c>
      <c r="G40" s="29" t="s">
        <v>276</v>
      </c>
    </row>
    <row r="41" spans="1:7" ht="20.25" customHeight="1" x14ac:dyDescent="0.15">
      <c r="A41" s="30"/>
      <c r="B41" s="62"/>
      <c r="C41" s="31" t="s">
        <v>261</v>
      </c>
      <c r="D41" s="28">
        <v>2567000</v>
      </c>
      <c r="E41" s="28">
        <v>2566690</v>
      </c>
      <c r="F41" s="28">
        <f t="shared" si="0"/>
        <v>310</v>
      </c>
      <c r="G41" s="29" t="s">
        <v>262</v>
      </c>
    </row>
    <row r="42" spans="1:7" ht="17.25" customHeight="1" x14ac:dyDescent="0.15">
      <c r="A42" s="30"/>
      <c r="B42" s="62" t="s">
        <v>166</v>
      </c>
      <c r="C42" s="31"/>
      <c r="D42" s="28">
        <f>SUM(D43)</f>
        <v>1000</v>
      </c>
      <c r="E42" s="28">
        <f>SUM(E43)</f>
        <v>0</v>
      </c>
      <c r="F42" s="28">
        <f t="shared" si="0"/>
        <v>1000</v>
      </c>
      <c r="G42" s="29"/>
    </row>
    <row r="43" spans="1:7" ht="17.25" customHeight="1" x14ac:dyDescent="0.15">
      <c r="A43" s="41"/>
      <c r="B43" s="62"/>
      <c r="C43" s="31" t="s">
        <v>167</v>
      </c>
      <c r="D43" s="28">
        <v>1000</v>
      </c>
      <c r="E43" s="28">
        <v>0</v>
      </c>
      <c r="F43" s="28">
        <f t="shared" si="0"/>
        <v>1000</v>
      </c>
      <c r="G43" s="29" t="s">
        <v>221</v>
      </c>
    </row>
    <row r="44" spans="1:7" ht="18.75" x14ac:dyDescent="0.15">
      <c r="A44" s="45" t="s">
        <v>188</v>
      </c>
      <c r="B44" s="62"/>
      <c r="C44" s="31"/>
      <c r="D44" s="28">
        <f>SUM(D45,D58)</f>
        <v>675000</v>
      </c>
      <c r="E44" s="28">
        <f>SUM(E45,E58)</f>
        <v>476965</v>
      </c>
      <c r="F44" s="28">
        <f>SUM(D44-E44)</f>
        <v>198035</v>
      </c>
      <c r="G44" s="29"/>
    </row>
    <row r="45" spans="1:7" ht="18.75" x14ac:dyDescent="0.15">
      <c r="A45" s="26"/>
      <c r="B45" s="62" t="s">
        <v>270</v>
      </c>
      <c r="C45" s="31"/>
      <c r="D45" s="28">
        <f>SUM(D51:D57)</f>
        <v>223000</v>
      </c>
      <c r="E45" s="28">
        <f>SUM(E51:E57)</f>
        <v>201965</v>
      </c>
      <c r="F45" s="28">
        <f t="shared" ref="F45:F62" si="1">SUM(D45-E45)</f>
        <v>21035</v>
      </c>
      <c r="G45" s="29"/>
    </row>
    <row r="46" spans="1:7" ht="18.75" hidden="1" x14ac:dyDescent="0.15">
      <c r="A46" s="30"/>
      <c r="B46" s="63"/>
      <c r="C46" s="31" t="s">
        <v>74</v>
      </c>
      <c r="D46" s="28"/>
      <c r="E46" s="28">
        <v>0</v>
      </c>
      <c r="F46" s="28">
        <f t="shared" si="1"/>
        <v>0</v>
      </c>
      <c r="G46" s="29" t="s">
        <v>92</v>
      </c>
    </row>
    <row r="47" spans="1:7" ht="18.75" hidden="1" x14ac:dyDescent="0.15">
      <c r="A47" s="30"/>
      <c r="B47" s="49"/>
      <c r="C47" s="31" t="s">
        <v>64</v>
      </c>
      <c r="D47" s="28"/>
      <c r="E47" s="28">
        <v>0</v>
      </c>
      <c r="F47" s="28">
        <f t="shared" si="1"/>
        <v>0</v>
      </c>
      <c r="G47" s="29" t="s">
        <v>194</v>
      </c>
    </row>
    <row r="48" spans="1:7" ht="18.75" hidden="1" x14ac:dyDescent="0.15">
      <c r="A48" s="30"/>
      <c r="B48" s="49"/>
      <c r="C48" s="31" t="s">
        <v>147</v>
      </c>
      <c r="D48" s="28"/>
      <c r="E48" s="28"/>
      <c r="F48" s="28">
        <f t="shared" si="1"/>
        <v>0</v>
      </c>
      <c r="G48" s="29" t="s">
        <v>67</v>
      </c>
    </row>
    <row r="49" spans="1:7" ht="18.75" hidden="1" x14ac:dyDescent="0.15">
      <c r="A49" s="30"/>
      <c r="B49" s="49"/>
      <c r="C49" s="31" t="s">
        <v>195</v>
      </c>
      <c r="D49" s="28"/>
      <c r="E49" s="28"/>
      <c r="F49" s="28">
        <f t="shared" si="1"/>
        <v>0</v>
      </c>
      <c r="G49" s="29" t="s">
        <v>125</v>
      </c>
    </row>
    <row r="50" spans="1:7" ht="18.75" hidden="1" x14ac:dyDescent="0.15">
      <c r="A50" s="30"/>
      <c r="B50" s="49"/>
      <c r="C50" s="31" t="s">
        <v>271</v>
      </c>
      <c r="D50" s="28"/>
      <c r="E50" s="28">
        <v>25709</v>
      </c>
      <c r="F50" s="28">
        <f t="shared" si="1"/>
        <v>-25709</v>
      </c>
      <c r="G50" s="29" t="s">
        <v>272</v>
      </c>
    </row>
    <row r="51" spans="1:7" ht="18.75" x14ac:dyDescent="0.15">
      <c r="A51" s="30"/>
      <c r="B51" s="32"/>
      <c r="C51" s="31" t="s">
        <v>339</v>
      </c>
      <c r="D51" s="28">
        <v>161000</v>
      </c>
      <c r="E51" s="28">
        <v>94380</v>
      </c>
      <c r="F51" s="28">
        <f t="shared" si="1"/>
        <v>66620</v>
      </c>
      <c r="G51" s="29" t="s">
        <v>216</v>
      </c>
    </row>
    <row r="52" spans="1:7" ht="18.75" hidden="1" x14ac:dyDescent="0.15">
      <c r="A52" s="30"/>
      <c r="B52" s="32"/>
      <c r="C52" s="31" t="s">
        <v>196</v>
      </c>
      <c r="D52" s="28"/>
      <c r="E52" s="28"/>
      <c r="F52" s="28">
        <f t="shared" si="1"/>
        <v>0</v>
      </c>
      <c r="G52" s="29" t="s">
        <v>197</v>
      </c>
    </row>
    <row r="53" spans="1:7" ht="18.75" hidden="1" x14ac:dyDescent="0.15">
      <c r="A53" s="30"/>
      <c r="B53" s="32"/>
      <c r="C53" s="31" t="s">
        <v>198</v>
      </c>
      <c r="D53" s="28"/>
      <c r="E53" s="28"/>
      <c r="F53" s="28">
        <f t="shared" si="1"/>
        <v>0</v>
      </c>
      <c r="G53" s="29" t="s">
        <v>199</v>
      </c>
    </row>
    <row r="54" spans="1:7" ht="18.75" x14ac:dyDescent="0.15">
      <c r="A54" s="30"/>
      <c r="B54" s="32"/>
      <c r="C54" s="31" t="s">
        <v>338</v>
      </c>
      <c r="D54" s="28">
        <v>1000</v>
      </c>
      <c r="E54" s="28">
        <v>77585</v>
      </c>
      <c r="F54" s="28"/>
      <c r="G54" s="29" t="s">
        <v>342</v>
      </c>
    </row>
    <row r="55" spans="1:7" ht="18.75" x14ac:dyDescent="0.15">
      <c r="A55" s="30"/>
      <c r="B55" s="32"/>
      <c r="C55" s="31" t="s">
        <v>335</v>
      </c>
      <c r="D55" s="28">
        <v>30000</v>
      </c>
      <c r="E55" s="28">
        <v>0</v>
      </c>
      <c r="F55" s="28"/>
      <c r="G55" s="29" t="s">
        <v>228</v>
      </c>
    </row>
    <row r="56" spans="1:7" ht="18.75" x14ac:dyDescent="0.15">
      <c r="A56" s="30"/>
      <c r="B56" s="32"/>
      <c r="C56" s="31" t="s">
        <v>336</v>
      </c>
      <c r="D56" s="28">
        <v>1000</v>
      </c>
      <c r="E56" s="28">
        <v>0</v>
      </c>
      <c r="F56" s="28"/>
      <c r="G56" s="29" t="s">
        <v>340</v>
      </c>
    </row>
    <row r="57" spans="1:7" ht="18.75" x14ac:dyDescent="0.15">
      <c r="A57" s="30"/>
      <c r="B57" s="69"/>
      <c r="C57" s="31" t="s">
        <v>337</v>
      </c>
      <c r="D57" s="28">
        <v>30000</v>
      </c>
      <c r="E57" s="28">
        <v>30000</v>
      </c>
      <c r="F57" s="28"/>
      <c r="G57" s="29" t="s">
        <v>341</v>
      </c>
    </row>
    <row r="58" spans="1:7" ht="18.75" x14ac:dyDescent="0.15">
      <c r="A58" s="30"/>
      <c r="B58" s="62" t="s">
        <v>273</v>
      </c>
      <c r="C58" s="31"/>
      <c r="D58" s="28">
        <f>SUM(D59)</f>
        <v>452000</v>
      </c>
      <c r="E58" s="28">
        <f>E59</f>
        <v>275000</v>
      </c>
      <c r="F58" s="28">
        <f t="shared" si="1"/>
        <v>177000</v>
      </c>
      <c r="G58" s="29"/>
    </row>
    <row r="59" spans="1:7" ht="18.75" x14ac:dyDescent="0.15">
      <c r="A59" s="30"/>
      <c r="B59" s="63"/>
      <c r="C59" s="31" t="s">
        <v>274</v>
      </c>
      <c r="D59" s="28">
        <v>452000</v>
      </c>
      <c r="E59" s="28">
        <v>275000</v>
      </c>
      <c r="F59" s="28">
        <f t="shared" si="1"/>
        <v>177000</v>
      </c>
      <c r="G59" s="29" t="s">
        <v>275</v>
      </c>
    </row>
    <row r="60" spans="1:7" ht="18.75" hidden="1" x14ac:dyDescent="0.15">
      <c r="A60" s="30"/>
      <c r="B60" s="49"/>
      <c r="C60" s="34"/>
      <c r="D60" s="28"/>
      <c r="E60" s="28"/>
      <c r="F60" s="28">
        <f t="shared" si="1"/>
        <v>0</v>
      </c>
      <c r="G60" s="29" t="s">
        <v>200</v>
      </c>
    </row>
    <row r="61" spans="1:7" ht="18.75" hidden="1" x14ac:dyDescent="0.15">
      <c r="A61" s="30"/>
      <c r="B61" s="49"/>
      <c r="C61" s="35"/>
      <c r="D61" s="28"/>
      <c r="E61" s="28"/>
      <c r="F61" s="28">
        <f t="shared" si="1"/>
        <v>0</v>
      </c>
      <c r="G61" s="29" t="s">
        <v>201</v>
      </c>
    </row>
    <row r="62" spans="1:7" ht="18.75" hidden="1" x14ac:dyDescent="0.15">
      <c r="A62" s="30"/>
      <c r="B62" s="49"/>
      <c r="C62" s="35"/>
      <c r="D62" s="28"/>
      <c r="E62" s="28"/>
      <c r="F62" s="28">
        <f t="shared" si="1"/>
        <v>0</v>
      </c>
      <c r="G62" s="29" t="s">
        <v>202</v>
      </c>
    </row>
    <row r="63" spans="1:7" ht="18.75" hidden="1" x14ac:dyDescent="0.15">
      <c r="A63" s="46" t="s">
        <v>286</v>
      </c>
      <c r="B63" s="62"/>
      <c r="C63" s="31"/>
      <c r="D63" s="28"/>
      <c r="E63" s="28">
        <f>SUM(E64)</f>
        <v>0</v>
      </c>
      <c r="F63" s="28">
        <f>SUM(D63-E63)</f>
        <v>0</v>
      </c>
      <c r="G63" s="29"/>
    </row>
    <row r="64" spans="1:7" ht="18.75" hidden="1" x14ac:dyDescent="0.15">
      <c r="A64" s="47"/>
      <c r="B64" s="62" t="s">
        <v>287</v>
      </c>
      <c r="C64" s="31"/>
      <c r="D64" s="28"/>
      <c r="E64" s="28"/>
      <c r="F64" s="28">
        <f>SUM(D64-E64)</f>
        <v>0</v>
      </c>
      <c r="G64" s="29"/>
    </row>
    <row r="65" spans="1:7" ht="18.75" hidden="1" x14ac:dyDescent="0.15">
      <c r="A65" s="41"/>
      <c r="B65" s="63"/>
      <c r="C65" s="31" t="s">
        <v>288</v>
      </c>
      <c r="D65" s="28"/>
      <c r="E65" s="28"/>
      <c r="F65" s="28">
        <f>SUM(D65-E65)</f>
        <v>0</v>
      </c>
      <c r="G65" s="29" t="s">
        <v>289</v>
      </c>
    </row>
    <row r="66" spans="1:7" ht="18.75" x14ac:dyDescent="0.15">
      <c r="A66" s="45" t="s">
        <v>286</v>
      </c>
      <c r="B66" s="62"/>
      <c r="C66" s="31"/>
      <c r="D66" s="28">
        <f>SUM(D67)</f>
        <v>690000</v>
      </c>
      <c r="E66" s="28">
        <f>SUM(E67)</f>
        <v>195000</v>
      </c>
      <c r="F66" s="28">
        <f>SUM(D66-E66)</f>
        <v>495000</v>
      </c>
      <c r="G66" s="29"/>
    </row>
    <row r="67" spans="1:7" ht="18.75" x14ac:dyDescent="0.15">
      <c r="A67" s="26"/>
      <c r="B67" s="62" t="s">
        <v>287</v>
      </c>
      <c r="C67" s="31"/>
      <c r="D67" s="28">
        <f>D73</f>
        <v>690000</v>
      </c>
      <c r="E67" s="28">
        <f>E73</f>
        <v>195000</v>
      </c>
      <c r="F67" s="28">
        <f t="shared" ref="F67:F73" si="2">SUM(D67-E67)</f>
        <v>495000</v>
      </c>
      <c r="G67" s="29"/>
    </row>
    <row r="68" spans="1:7" ht="18.75" hidden="1" x14ac:dyDescent="0.15">
      <c r="A68" s="30"/>
      <c r="B68" s="63"/>
      <c r="C68" s="31" t="s">
        <v>74</v>
      </c>
      <c r="D68" s="28"/>
      <c r="E68" s="28">
        <v>0</v>
      </c>
      <c r="F68" s="28">
        <f t="shared" si="2"/>
        <v>0</v>
      </c>
      <c r="G68" s="29" t="s">
        <v>92</v>
      </c>
    </row>
    <row r="69" spans="1:7" ht="18.75" hidden="1" x14ac:dyDescent="0.15">
      <c r="A69" s="30"/>
      <c r="B69" s="49"/>
      <c r="C69" s="31" t="s">
        <v>64</v>
      </c>
      <c r="D69" s="28"/>
      <c r="E69" s="28">
        <v>0</v>
      </c>
      <c r="F69" s="28">
        <f t="shared" si="2"/>
        <v>0</v>
      </c>
      <c r="G69" s="29" t="s">
        <v>194</v>
      </c>
    </row>
    <row r="70" spans="1:7" ht="18.75" hidden="1" x14ac:dyDescent="0.15">
      <c r="A70" s="30"/>
      <c r="B70" s="49"/>
      <c r="C70" s="31" t="s">
        <v>147</v>
      </c>
      <c r="D70" s="28"/>
      <c r="E70" s="28"/>
      <c r="F70" s="28">
        <f t="shared" si="2"/>
        <v>0</v>
      </c>
      <c r="G70" s="29" t="s">
        <v>67</v>
      </c>
    </row>
    <row r="71" spans="1:7" ht="18.75" hidden="1" x14ac:dyDescent="0.15">
      <c r="A71" s="30"/>
      <c r="B71" s="49"/>
      <c r="C71" s="31" t="s">
        <v>195</v>
      </c>
      <c r="D71" s="28"/>
      <c r="E71" s="28"/>
      <c r="F71" s="28">
        <f t="shared" si="2"/>
        <v>0</v>
      </c>
      <c r="G71" s="29" t="s">
        <v>125</v>
      </c>
    </row>
    <row r="72" spans="1:7" ht="18.75" hidden="1" x14ac:dyDescent="0.15">
      <c r="A72" s="30"/>
      <c r="B72" s="49"/>
      <c r="C72" s="31" t="s">
        <v>271</v>
      </c>
      <c r="D72" s="28"/>
      <c r="E72" s="28">
        <v>25709</v>
      </c>
      <c r="F72" s="28">
        <f t="shared" si="2"/>
        <v>-25709</v>
      </c>
      <c r="G72" s="29" t="s">
        <v>272</v>
      </c>
    </row>
    <row r="73" spans="1:7" ht="18.75" x14ac:dyDescent="0.15">
      <c r="A73" s="48"/>
      <c r="B73" s="69"/>
      <c r="C73" s="31" t="s">
        <v>288</v>
      </c>
      <c r="D73" s="28">
        <v>690000</v>
      </c>
      <c r="E73" s="28">
        <v>195000</v>
      </c>
      <c r="F73" s="28">
        <f t="shared" si="2"/>
        <v>495000</v>
      </c>
      <c r="G73" s="29" t="s">
        <v>329</v>
      </c>
    </row>
    <row r="74" spans="1:7" ht="17.25" customHeight="1" x14ac:dyDescent="0.15">
      <c r="A74" s="46" t="s">
        <v>330</v>
      </c>
      <c r="B74" s="62"/>
      <c r="C74" s="31"/>
      <c r="D74" s="28">
        <f>SUM(D75,D80)</f>
        <v>6791000</v>
      </c>
      <c r="E74" s="28">
        <f>SUM(E75,E80)</f>
        <v>6714185</v>
      </c>
      <c r="F74" s="28">
        <f t="shared" ref="F74:F83" si="3">SUM(D74-E74)</f>
        <v>76815</v>
      </c>
      <c r="G74" s="29"/>
    </row>
    <row r="75" spans="1:7" ht="17.25" customHeight="1" x14ac:dyDescent="0.15">
      <c r="A75" s="47"/>
      <c r="B75" s="62" t="s">
        <v>59</v>
      </c>
      <c r="C75" s="31"/>
      <c r="D75" s="28">
        <f>SUM(D76:D79)</f>
        <v>6733000</v>
      </c>
      <c r="E75" s="28">
        <f>SUM(E76:E79)</f>
        <v>6656622</v>
      </c>
      <c r="F75" s="28">
        <f t="shared" si="3"/>
        <v>76378</v>
      </c>
      <c r="G75" s="29"/>
    </row>
    <row r="76" spans="1:7" ht="17.25" customHeight="1" x14ac:dyDescent="0.15">
      <c r="A76" s="41"/>
      <c r="B76" s="68"/>
      <c r="C76" s="31" t="s">
        <v>245</v>
      </c>
      <c r="D76" s="28">
        <v>4042000</v>
      </c>
      <c r="E76" s="28">
        <v>4317795</v>
      </c>
      <c r="F76" s="28">
        <f t="shared" si="3"/>
        <v>-275795</v>
      </c>
      <c r="G76" s="29" t="s">
        <v>60</v>
      </c>
    </row>
    <row r="77" spans="1:7" ht="17.25" customHeight="1" x14ac:dyDescent="0.15">
      <c r="A77" s="41"/>
      <c r="B77" s="49"/>
      <c r="C77" s="36" t="s">
        <v>349</v>
      </c>
      <c r="D77" s="39">
        <v>1290000</v>
      </c>
      <c r="E77" s="39">
        <v>1037426</v>
      </c>
      <c r="F77" s="39">
        <f t="shared" si="3"/>
        <v>252574</v>
      </c>
      <c r="G77" s="40"/>
    </row>
    <row r="78" spans="1:7" ht="17.25" customHeight="1" x14ac:dyDescent="0.15">
      <c r="A78" s="41"/>
      <c r="B78" s="49"/>
      <c r="C78" s="36" t="s">
        <v>350</v>
      </c>
      <c r="D78" s="39">
        <v>912000</v>
      </c>
      <c r="E78" s="39">
        <v>836783</v>
      </c>
      <c r="F78" s="39">
        <f t="shared" si="3"/>
        <v>75217</v>
      </c>
      <c r="G78" s="40" t="s">
        <v>343</v>
      </c>
    </row>
    <row r="79" spans="1:7" ht="17.25" customHeight="1" x14ac:dyDescent="0.15">
      <c r="A79" s="41"/>
      <c r="B79" s="64"/>
      <c r="C79" s="31" t="s">
        <v>93</v>
      </c>
      <c r="D79" s="28">
        <v>489000</v>
      </c>
      <c r="E79" s="28">
        <v>464618</v>
      </c>
      <c r="F79" s="28">
        <f t="shared" si="3"/>
        <v>24382</v>
      </c>
      <c r="G79" s="29" t="s">
        <v>94</v>
      </c>
    </row>
    <row r="80" spans="1:7" ht="17.25" customHeight="1" x14ac:dyDescent="0.15">
      <c r="A80" s="41"/>
      <c r="B80" s="64" t="s">
        <v>62</v>
      </c>
      <c r="C80" s="36"/>
      <c r="D80" s="39">
        <f>SUM(D81:D83)</f>
        <v>58000</v>
      </c>
      <c r="E80" s="39">
        <f>SUM(E81:E83)</f>
        <v>57563</v>
      </c>
      <c r="F80" s="39">
        <f t="shared" si="3"/>
        <v>437</v>
      </c>
      <c r="G80" s="40"/>
    </row>
    <row r="81" spans="1:7" ht="17.25" customHeight="1" x14ac:dyDescent="0.15">
      <c r="A81" s="41"/>
      <c r="B81" s="68"/>
      <c r="C81" s="31" t="s">
        <v>95</v>
      </c>
      <c r="D81" s="28">
        <v>17000</v>
      </c>
      <c r="E81" s="28">
        <v>0</v>
      </c>
      <c r="F81" s="28">
        <f t="shared" si="3"/>
        <v>17000</v>
      </c>
      <c r="G81" s="29" t="s">
        <v>65</v>
      </c>
    </row>
    <row r="82" spans="1:7" ht="18.75" x14ac:dyDescent="0.15">
      <c r="A82" s="30"/>
      <c r="B82" s="32"/>
      <c r="C82" s="31" t="s">
        <v>96</v>
      </c>
      <c r="D82" s="28">
        <v>14000</v>
      </c>
      <c r="E82" s="28">
        <v>40137</v>
      </c>
      <c r="F82" s="28">
        <f t="shared" si="3"/>
        <v>-26137</v>
      </c>
      <c r="G82" s="29" t="s">
        <v>66</v>
      </c>
    </row>
    <row r="83" spans="1:7" ht="18.75" x14ac:dyDescent="0.15">
      <c r="A83" s="48"/>
      <c r="B83" s="64"/>
      <c r="C83" s="31" t="s">
        <v>170</v>
      </c>
      <c r="D83" s="28">
        <v>27000</v>
      </c>
      <c r="E83" s="28">
        <v>17426</v>
      </c>
      <c r="F83" s="28">
        <f t="shared" si="3"/>
        <v>9574</v>
      </c>
      <c r="G83" s="29" t="s">
        <v>169</v>
      </c>
    </row>
    <row r="84" spans="1:7" ht="18.75" x14ac:dyDescent="0.15">
      <c r="A84" s="42" t="s">
        <v>331</v>
      </c>
      <c r="B84" s="64"/>
      <c r="C84" s="36"/>
      <c r="D84" s="39">
        <f>SUM(D85,D90,D95,D105)</f>
        <v>12177000</v>
      </c>
      <c r="E84" s="39">
        <f>SUM(E85,E90,E95,E105)</f>
        <v>11790343</v>
      </c>
      <c r="F84" s="39">
        <f>SUM(D84-E84)</f>
        <v>386657</v>
      </c>
      <c r="G84" s="40"/>
    </row>
    <row r="85" spans="1:7" ht="18.75" x14ac:dyDescent="0.15">
      <c r="A85" s="47"/>
      <c r="B85" s="62" t="s">
        <v>59</v>
      </c>
      <c r="C85" s="31"/>
      <c r="D85" s="28">
        <f>SUM(D86:D89)</f>
        <v>7661000</v>
      </c>
      <c r="E85" s="28">
        <f>SUM(E86:E89)</f>
        <v>7380594</v>
      </c>
      <c r="F85" s="28">
        <f t="shared" ref="F85:F108" si="4">SUM(D85-E85)</f>
        <v>280406</v>
      </c>
      <c r="G85" s="29"/>
    </row>
    <row r="86" spans="1:7" ht="18.75" x14ac:dyDescent="0.15">
      <c r="A86" s="41"/>
      <c r="B86" s="49"/>
      <c r="C86" s="36" t="s">
        <v>245</v>
      </c>
      <c r="D86" s="39">
        <v>4588000</v>
      </c>
      <c r="E86" s="39">
        <v>4102848</v>
      </c>
      <c r="F86" s="39">
        <f>SUM(D86-E86)</f>
        <v>485152</v>
      </c>
      <c r="G86" s="40" t="s">
        <v>60</v>
      </c>
    </row>
    <row r="87" spans="1:7" ht="18.75" x14ac:dyDescent="0.15">
      <c r="A87" s="41"/>
      <c r="B87" s="49"/>
      <c r="C87" s="31" t="s">
        <v>349</v>
      </c>
      <c r="D87" s="28">
        <v>1524000</v>
      </c>
      <c r="E87" s="28">
        <v>1638667</v>
      </c>
      <c r="F87" s="28">
        <f>SUM(D87-E87)</f>
        <v>-114667</v>
      </c>
      <c r="G87" s="29" t="s">
        <v>344</v>
      </c>
    </row>
    <row r="88" spans="1:7" ht="18.75" x14ac:dyDescent="0.15">
      <c r="A88" s="41"/>
      <c r="B88" s="49"/>
      <c r="C88" s="31" t="s">
        <v>246</v>
      </c>
      <c r="D88" s="28">
        <v>1000000</v>
      </c>
      <c r="E88" s="28">
        <v>1102134</v>
      </c>
      <c r="F88" s="28">
        <f>SUM(D88-E88)</f>
        <v>-102134</v>
      </c>
      <c r="G88" s="29"/>
    </row>
    <row r="89" spans="1:7" ht="18.75" x14ac:dyDescent="0.15">
      <c r="A89" s="41"/>
      <c r="B89" s="64"/>
      <c r="C89" s="31" t="s">
        <v>93</v>
      </c>
      <c r="D89" s="28">
        <v>549000</v>
      </c>
      <c r="E89" s="28">
        <v>536945</v>
      </c>
      <c r="F89" s="28">
        <f>SUM(D89-E89)</f>
        <v>12055</v>
      </c>
      <c r="G89" s="29" t="s">
        <v>94</v>
      </c>
    </row>
    <row r="90" spans="1:7" ht="17.25" customHeight="1" x14ac:dyDescent="0.15">
      <c r="A90" s="30"/>
      <c r="B90" s="62" t="s">
        <v>62</v>
      </c>
      <c r="C90" s="31"/>
      <c r="D90" s="28">
        <f>SUM(D91:D93,D94)</f>
        <v>512000</v>
      </c>
      <c r="E90" s="28">
        <f>SUM(E91:E93,E94)</f>
        <v>509148</v>
      </c>
      <c r="F90" s="28">
        <f t="shared" si="4"/>
        <v>2852</v>
      </c>
      <c r="G90" s="29"/>
    </row>
    <row r="91" spans="1:7" ht="17.25" customHeight="1" x14ac:dyDescent="0.15">
      <c r="A91" s="30"/>
      <c r="B91" s="63"/>
      <c r="C91" s="31" t="s">
        <v>95</v>
      </c>
      <c r="D91" s="28">
        <v>17000</v>
      </c>
      <c r="E91" s="28">
        <v>0</v>
      </c>
      <c r="F91" s="28">
        <f t="shared" si="4"/>
        <v>17000</v>
      </c>
      <c r="G91" s="29" t="s">
        <v>65</v>
      </c>
    </row>
    <row r="92" spans="1:7" ht="17.25" customHeight="1" x14ac:dyDescent="0.15">
      <c r="A92" s="30"/>
      <c r="B92" s="49"/>
      <c r="C92" s="31" t="s">
        <v>96</v>
      </c>
      <c r="D92" s="28">
        <v>94000</v>
      </c>
      <c r="E92" s="28">
        <v>138027</v>
      </c>
      <c r="F92" s="28">
        <f t="shared" si="4"/>
        <v>-44027</v>
      </c>
      <c r="G92" s="29" t="s">
        <v>66</v>
      </c>
    </row>
    <row r="93" spans="1:7" ht="17.25" customHeight="1" x14ac:dyDescent="0.15">
      <c r="A93" s="30"/>
      <c r="B93" s="49"/>
      <c r="C93" s="31" t="s">
        <v>97</v>
      </c>
      <c r="D93" s="28">
        <v>397000</v>
      </c>
      <c r="E93" s="28">
        <v>354511</v>
      </c>
      <c r="F93" s="28">
        <f t="shared" si="4"/>
        <v>42489</v>
      </c>
      <c r="G93" s="29"/>
    </row>
    <row r="94" spans="1:7" ht="17.25" customHeight="1" x14ac:dyDescent="0.15">
      <c r="A94" s="30"/>
      <c r="B94" s="64"/>
      <c r="C94" s="31" t="s">
        <v>98</v>
      </c>
      <c r="D94" s="28">
        <v>4000</v>
      </c>
      <c r="E94" s="28">
        <v>16610</v>
      </c>
      <c r="F94" s="28">
        <f t="shared" si="4"/>
        <v>-12610</v>
      </c>
      <c r="G94" s="29" t="s">
        <v>99</v>
      </c>
    </row>
    <row r="95" spans="1:7" ht="18.75" x14ac:dyDescent="0.15">
      <c r="A95" s="30"/>
      <c r="B95" s="62" t="s">
        <v>73</v>
      </c>
      <c r="C95" s="31"/>
      <c r="D95" s="28">
        <f>SUM(D96:D100,D101,D102:D104)</f>
        <v>3981000</v>
      </c>
      <c r="E95" s="28">
        <f>SUM(E96:E100,E101,E102:E104)</f>
        <v>3880601</v>
      </c>
      <c r="F95" s="28">
        <f t="shared" si="4"/>
        <v>100399</v>
      </c>
      <c r="G95" s="29"/>
    </row>
    <row r="96" spans="1:7" ht="18.75" x14ac:dyDescent="0.15">
      <c r="A96" s="30"/>
      <c r="B96" s="63"/>
      <c r="C96" s="31" t="s">
        <v>100</v>
      </c>
      <c r="D96" s="28">
        <v>768000</v>
      </c>
      <c r="E96" s="28">
        <v>533172</v>
      </c>
      <c r="F96" s="28">
        <f t="shared" si="4"/>
        <v>234828</v>
      </c>
      <c r="G96" s="29" t="s">
        <v>68</v>
      </c>
    </row>
    <row r="97" spans="1:7" ht="18.75" x14ac:dyDescent="0.15">
      <c r="A97" s="30"/>
      <c r="B97" s="49"/>
      <c r="C97" s="31" t="s">
        <v>75</v>
      </c>
      <c r="D97" s="28">
        <v>280000</v>
      </c>
      <c r="E97" s="28">
        <v>188795</v>
      </c>
      <c r="F97" s="28">
        <f t="shared" si="4"/>
        <v>91205</v>
      </c>
      <c r="G97" s="29" t="s">
        <v>249</v>
      </c>
    </row>
    <row r="98" spans="1:7" ht="18.75" x14ac:dyDescent="0.15">
      <c r="A98" s="30"/>
      <c r="B98" s="49"/>
      <c r="C98" s="31" t="s">
        <v>101</v>
      </c>
      <c r="D98" s="28">
        <v>425000</v>
      </c>
      <c r="E98" s="28">
        <v>50511</v>
      </c>
      <c r="F98" s="28">
        <f t="shared" si="4"/>
        <v>374489</v>
      </c>
      <c r="G98" s="29" t="s">
        <v>102</v>
      </c>
    </row>
    <row r="99" spans="1:7" ht="18.75" x14ac:dyDescent="0.15">
      <c r="A99" s="30"/>
      <c r="B99" s="49"/>
      <c r="C99" s="31" t="s">
        <v>376</v>
      </c>
      <c r="D99" s="28">
        <v>100000</v>
      </c>
      <c r="E99" s="28">
        <v>362923</v>
      </c>
      <c r="F99" s="28">
        <f t="shared" si="4"/>
        <v>-262923</v>
      </c>
      <c r="G99" s="29" t="s">
        <v>377</v>
      </c>
    </row>
    <row r="100" spans="1:7" ht="18.75" x14ac:dyDescent="0.15">
      <c r="A100" s="30"/>
      <c r="B100" s="49"/>
      <c r="C100" s="31" t="s">
        <v>104</v>
      </c>
      <c r="D100" s="28">
        <v>400000</v>
      </c>
      <c r="E100" s="28">
        <v>0</v>
      </c>
      <c r="F100" s="28">
        <f t="shared" si="4"/>
        <v>400000</v>
      </c>
      <c r="G100" s="29" t="s">
        <v>247</v>
      </c>
    </row>
    <row r="101" spans="1:7" ht="18.75" x14ac:dyDescent="0.15">
      <c r="A101" s="30"/>
      <c r="B101" s="49"/>
      <c r="C101" s="36" t="s">
        <v>106</v>
      </c>
      <c r="D101" s="39">
        <v>770000</v>
      </c>
      <c r="E101" s="39">
        <v>414370</v>
      </c>
      <c r="F101" s="39">
        <f t="shared" si="4"/>
        <v>355630</v>
      </c>
      <c r="G101" s="40" t="s">
        <v>248</v>
      </c>
    </row>
    <row r="102" spans="1:7" ht="18.75" x14ac:dyDescent="0.15">
      <c r="A102" s="30"/>
      <c r="B102" s="49"/>
      <c r="C102" s="31" t="s">
        <v>107</v>
      </c>
      <c r="D102" s="28">
        <v>86000</v>
      </c>
      <c r="E102" s="28">
        <v>237710</v>
      </c>
      <c r="F102" s="28">
        <f t="shared" si="4"/>
        <v>-151710</v>
      </c>
      <c r="G102" s="29" t="s">
        <v>83</v>
      </c>
    </row>
    <row r="103" spans="1:7" ht="18.75" x14ac:dyDescent="0.15">
      <c r="A103" s="30"/>
      <c r="B103" s="49"/>
      <c r="C103" s="31" t="s">
        <v>375</v>
      </c>
      <c r="D103" s="28">
        <v>45000</v>
      </c>
      <c r="E103" s="28">
        <v>986120</v>
      </c>
      <c r="F103" s="28">
        <f t="shared" si="4"/>
        <v>-941120</v>
      </c>
      <c r="G103" s="29" t="s">
        <v>108</v>
      </c>
    </row>
    <row r="104" spans="1:7" ht="17.25" customHeight="1" x14ac:dyDescent="0.15">
      <c r="A104" s="30"/>
      <c r="B104" s="64"/>
      <c r="C104" s="36" t="s">
        <v>109</v>
      </c>
      <c r="D104" s="28">
        <v>1107000</v>
      </c>
      <c r="E104" s="39">
        <v>1107000</v>
      </c>
      <c r="F104" s="39">
        <f t="shared" si="4"/>
        <v>0</v>
      </c>
      <c r="G104" s="40" t="s">
        <v>110</v>
      </c>
    </row>
    <row r="105" spans="1:7" ht="17.25" customHeight="1" x14ac:dyDescent="0.15">
      <c r="A105" s="30"/>
      <c r="B105" s="62" t="s">
        <v>84</v>
      </c>
      <c r="C105" s="31"/>
      <c r="D105" s="28">
        <f>SUM(D106)</f>
        <v>23000</v>
      </c>
      <c r="E105" s="28">
        <f>SUM(E106)</f>
        <v>20000</v>
      </c>
      <c r="F105" s="28">
        <f t="shared" si="4"/>
        <v>3000</v>
      </c>
      <c r="G105" s="29"/>
    </row>
    <row r="106" spans="1:7" ht="17.25" customHeight="1" x14ac:dyDescent="0.15">
      <c r="A106" s="30"/>
      <c r="B106" s="63"/>
      <c r="C106" s="31" t="s">
        <v>85</v>
      </c>
      <c r="D106" s="28">
        <f>SUM(D107:D108)</f>
        <v>23000</v>
      </c>
      <c r="E106" s="28">
        <f>E107+E108</f>
        <v>20000</v>
      </c>
      <c r="F106" s="28">
        <f>SUM(D106-E106)</f>
        <v>3000</v>
      </c>
      <c r="G106" s="29"/>
    </row>
    <row r="107" spans="1:7" ht="17.25" customHeight="1" x14ac:dyDescent="0.15">
      <c r="A107" s="30"/>
      <c r="B107" s="49"/>
      <c r="C107" s="34"/>
      <c r="D107" s="28">
        <v>20000</v>
      </c>
      <c r="E107" s="28">
        <v>20000</v>
      </c>
      <c r="F107" s="28">
        <f t="shared" si="4"/>
        <v>0</v>
      </c>
      <c r="G107" s="29" t="s">
        <v>111</v>
      </c>
    </row>
    <row r="108" spans="1:7" ht="18.75" x14ac:dyDescent="0.15">
      <c r="A108" s="42"/>
      <c r="B108" s="64"/>
      <c r="C108" s="36"/>
      <c r="D108" s="28">
        <v>3000</v>
      </c>
      <c r="E108" s="28">
        <v>0</v>
      </c>
      <c r="F108" s="28">
        <f t="shared" si="4"/>
        <v>3000</v>
      </c>
      <c r="G108" s="29" t="s">
        <v>112</v>
      </c>
    </row>
    <row r="109" spans="1:7" ht="18.75" x14ac:dyDescent="0.15">
      <c r="A109" s="42" t="s">
        <v>332</v>
      </c>
      <c r="B109" s="64"/>
      <c r="C109" s="36"/>
      <c r="D109" s="39">
        <f>SUM(D110,D115)</f>
        <v>14057000</v>
      </c>
      <c r="E109" s="39">
        <f>SUM(E110,E115)</f>
        <v>14033211</v>
      </c>
      <c r="F109" s="39">
        <f>SUM(D109-E109)</f>
        <v>23789</v>
      </c>
      <c r="G109" s="40"/>
    </row>
    <row r="110" spans="1:7" ht="18.75" x14ac:dyDescent="0.15">
      <c r="A110" s="26"/>
      <c r="B110" s="62" t="s">
        <v>59</v>
      </c>
      <c r="C110" s="31"/>
      <c r="D110" s="28">
        <f>SUM(D111,D112,D113,D114)</f>
        <v>8276000</v>
      </c>
      <c r="E110" s="28">
        <f>SUM(E111,E112,E113,E114)</f>
        <v>8270919</v>
      </c>
      <c r="F110" s="28">
        <f t="shared" ref="F110:F123" si="5">SUM(D110-E110)</f>
        <v>5081</v>
      </c>
      <c r="G110" s="29"/>
    </row>
    <row r="111" spans="1:7" ht="18.75" x14ac:dyDescent="0.15">
      <c r="A111" s="30"/>
      <c r="B111" s="63"/>
      <c r="C111" s="31" t="s">
        <v>245</v>
      </c>
      <c r="D111" s="28">
        <v>5111000</v>
      </c>
      <c r="E111" s="28">
        <v>5160200</v>
      </c>
      <c r="F111" s="28">
        <f t="shared" si="5"/>
        <v>-49200</v>
      </c>
      <c r="G111" s="29" t="s">
        <v>60</v>
      </c>
    </row>
    <row r="112" spans="1:7" ht="17.25" customHeight="1" x14ac:dyDescent="0.15">
      <c r="A112" s="30"/>
      <c r="B112" s="49"/>
      <c r="C112" s="31" t="s">
        <v>349</v>
      </c>
      <c r="D112" s="28">
        <v>1532000</v>
      </c>
      <c r="E112" s="28">
        <v>1592801</v>
      </c>
      <c r="F112" s="28">
        <f t="shared" si="5"/>
        <v>-60801</v>
      </c>
      <c r="G112" s="29" t="s">
        <v>344</v>
      </c>
    </row>
    <row r="113" spans="1:7" ht="18.75" x14ac:dyDescent="0.15">
      <c r="A113" s="30"/>
      <c r="B113" s="49"/>
      <c r="C113" s="31" t="s">
        <v>246</v>
      </c>
      <c r="D113" s="28">
        <v>1061000</v>
      </c>
      <c r="E113" s="28">
        <v>949177</v>
      </c>
      <c r="F113" s="28">
        <f t="shared" si="5"/>
        <v>111823</v>
      </c>
      <c r="G113" s="29"/>
    </row>
    <row r="114" spans="1:7" ht="18.75" x14ac:dyDescent="0.15">
      <c r="A114" s="30"/>
      <c r="B114" s="64"/>
      <c r="C114" s="31" t="s">
        <v>93</v>
      </c>
      <c r="D114" s="28">
        <v>572000</v>
      </c>
      <c r="E114" s="28">
        <v>568741</v>
      </c>
      <c r="F114" s="28">
        <f t="shared" si="5"/>
        <v>3259</v>
      </c>
      <c r="G114" s="29"/>
    </row>
    <row r="115" spans="1:7" ht="18.75" x14ac:dyDescent="0.15">
      <c r="A115" s="30"/>
      <c r="B115" s="62" t="s">
        <v>129</v>
      </c>
      <c r="C115" s="31"/>
      <c r="D115" s="28">
        <f>SUM(D116:D120,D121:D123)</f>
        <v>5781000</v>
      </c>
      <c r="E115" s="28">
        <f>SUM(E116:E120,E121:E123)</f>
        <v>5762292</v>
      </c>
      <c r="F115" s="28">
        <f t="shared" si="5"/>
        <v>18708</v>
      </c>
      <c r="G115" s="29"/>
    </row>
    <row r="116" spans="1:7" ht="18.75" x14ac:dyDescent="0.15">
      <c r="A116" s="30"/>
      <c r="B116" s="63"/>
      <c r="C116" s="31" t="s">
        <v>113</v>
      </c>
      <c r="D116" s="28">
        <v>20000</v>
      </c>
      <c r="E116" s="28">
        <v>317760</v>
      </c>
      <c r="F116" s="28">
        <f t="shared" si="5"/>
        <v>-297760</v>
      </c>
      <c r="G116" s="29" t="s">
        <v>66</v>
      </c>
    </row>
    <row r="117" spans="1:7" ht="17.25" customHeight="1" x14ac:dyDescent="0.15">
      <c r="A117" s="30"/>
      <c r="B117" s="49"/>
      <c r="C117" s="31" t="s">
        <v>114</v>
      </c>
      <c r="D117" s="28">
        <v>2000</v>
      </c>
      <c r="E117" s="28">
        <v>0</v>
      </c>
      <c r="F117" s="28">
        <f t="shared" si="5"/>
        <v>2000</v>
      </c>
      <c r="G117" s="29" t="s">
        <v>67</v>
      </c>
    </row>
    <row r="118" spans="1:7" ht="17.25" customHeight="1" x14ac:dyDescent="0.15">
      <c r="A118" s="30"/>
      <c r="B118" s="49"/>
      <c r="C118" s="31" t="s">
        <v>115</v>
      </c>
      <c r="D118" s="28">
        <v>3960000</v>
      </c>
      <c r="E118" s="28">
        <v>3310728</v>
      </c>
      <c r="F118" s="28">
        <f t="shared" si="5"/>
        <v>649272</v>
      </c>
      <c r="G118" s="29" t="s">
        <v>68</v>
      </c>
    </row>
    <row r="119" spans="1:7" ht="17.25" customHeight="1" x14ac:dyDescent="0.15">
      <c r="A119" s="30"/>
      <c r="B119" s="49"/>
      <c r="C119" s="31" t="s">
        <v>103</v>
      </c>
      <c r="D119" s="28">
        <v>11000</v>
      </c>
      <c r="E119" s="28">
        <v>0</v>
      </c>
      <c r="F119" s="28">
        <f t="shared" si="5"/>
        <v>11000</v>
      </c>
      <c r="G119" s="29" t="s">
        <v>78</v>
      </c>
    </row>
    <row r="120" spans="1:7" ht="17.25" customHeight="1" x14ac:dyDescent="0.15">
      <c r="A120" s="30"/>
      <c r="B120" s="49"/>
      <c r="C120" s="31" t="s">
        <v>104</v>
      </c>
      <c r="D120" s="28">
        <v>232000</v>
      </c>
      <c r="E120" s="28">
        <v>622600</v>
      </c>
      <c r="F120" s="28">
        <f t="shared" si="5"/>
        <v>-390600</v>
      </c>
      <c r="G120" s="29" t="s">
        <v>222</v>
      </c>
    </row>
    <row r="121" spans="1:7" ht="17.25" customHeight="1" x14ac:dyDescent="0.15">
      <c r="A121" s="30"/>
      <c r="B121" s="49"/>
      <c r="C121" s="31" t="s">
        <v>106</v>
      </c>
      <c r="D121" s="28">
        <v>1400000</v>
      </c>
      <c r="E121" s="28">
        <v>1397330</v>
      </c>
      <c r="F121" s="28">
        <f t="shared" si="5"/>
        <v>2670</v>
      </c>
      <c r="G121" s="29" t="s">
        <v>116</v>
      </c>
    </row>
    <row r="122" spans="1:7" ht="17.25" customHeight="1" x14ac:dyDescent="0.15">
      <c r="A122" s="30"/>
      <c r="B122" s="49"/>
      <c r="C122" s="31" t="s">
        <v>117</v>
      </c>
      <c r="D122" s="39">
        <v>155000</v>
      </c>
      <c r="E122" s="28">
        <v>113874</v>
      </c>
      <c r="F122" s="28">
        <f t="shared" si="5"/>
        <v>41126</v>
      </c>
      <c r="G122" s="29" t="s">
        <v>108</v>
      </c>
    </row>
    <row r="123" spans="1:7" ht="17.25" customHeight="1" x14ac:dyDescent="0.15">
      <c r="A123" s="42"/>
      <c r="B123" s="64"/>
      <c r="C123" s="31" t="s">
        <v>118</v>
      </c>
      <c r="D123" s="28">
        <v>1000</v>
      </c>
      <c r="E123" s="28">
        <v>0</v>
      </c>
      <c r="F123" s="28">
        <f t="shared" si="5"/>
        <v>1000</v>
      </c>
      <c r="G123" s="29" t="s">
        <v>223</v>
      </c>
    </row>
    <row r="124" spans="1:7" ht="17.25" customHeight="1" x14ac:dyDescent="0.15">
      <c r="A124" s="42" t="s">
        <v>333</v>
      </c>
      <c r="B124" s="64"/>
      <c r="C124" s="36"/>
      <c r="D124" s="39">
        <f>SUM(D125,D131,D138)</f>
        <v>20757000</v>
      </c>
      <c r="E124" s="39">
        <f>SUM(E125,E131,E138)</f>
        <v>18727601</v>
      </c>
      <c r="F124" s="39">
        <f>SUM(D124-E124)</f>
        <v>2029399</v>
      </c>
      <c r="G124" s="40"/>
    </row>
    <row r="125" spans="1:7" ht="17.25" customHeight="1" x14ac:dyDescent="0.15">
      <c r="A125" s="26"/>
      <c r="B125" s="62" t="s">
        <v>59</v>
      </c>
      <c r="C125" s="31"/>
      <c r="D125" s="28">
        <f>SUM(D126:D130)</f>
        <v>16382000</v>
      </c>
      <c r="E125" s="28">
        <f>SUM(E126:E130)</f>
        <v>14540136</v>
      </c>
      <c r="F125" s="28">
        <f t="shared" ref="F125:F146" si="6">SUM(D125-E125)</f>
        <v>1841864</v>
      </c>
      <c r="G125" s="29"/>
    </row>
    <row r="126" spans="1:7" ht="17.25" customHeight="1" x14ac:dyDescent="0.15">
      <c r="A126" s="30"/>
      <c r="B126" s="63"/>
      <c r="C126" s="34" t="s">
        <v>245</v>
      </c>
      <c r="D126" s="28">
        <v>9832000</v>
      </c>
      <c r="E126" s="28">
        <v>8603837</v>
      </c>
      <c r="F126" s="28">
        <f t="shared" si="6"/>
        <v>1228163</v>
      </c>
      <c r="G126" s="29" t="s">
        <v>60</v>
      </c>
    </row>
    <row r="127" spans="1:7" ht="17.25" customHeight="1" x14ac:dyDescent="0.15">
      <c r="A127" s="30"/>
      <c r="B127" s="49"/>
      <c r="C127" s="36" t="s">
        <v>347</v>
      </c>
      <c r="D127" s="28">
        <v>180000</v>
      </c>
      <c r="E127" s="28">
        <v>85000</v>
      </c>
      <c r="F127" s="28"/>
      <c r="G127" s="29" t="s">
        <v>346</v>
      </c>
    </row>
    <row r="128" spans="1:7" ht="17.25" customHeight="1" x14ac:dyDescent="0.15">
      <c r="A128" s="30"/>
      <c r="B128" s="32"/>
      <c r="C128" s="31" t="s">
        <v>349</v>
      </c>
      <c r="D128" s="28">
        <v>3043000</v>
      </c>
      <c r="E128" s="28">
        <v>2891296</v>
      </c>
      <c r="F128" s="28">
        <f t="shared" si="6"/>
        <v>151704</v>
      </c>
      <c r="G128" s="29" t="s">
        <v>344</v>
      </c>
    </row>
    <row r="129" spans="1:7" ht="17.25" customHeight="1" x14ac:dyDescent="0.15">
      <c r="A129" s="30"/>
      <c r="B129" s="49"/>
      <c r="C129" s="36" t="s">
        <v>252</v>
      </c>
      <c r="D129" s="39">
        <v>2191000</v>
      </c>
      <c r="E129" s="39">
        <v>1980555</v>
      </c>
      <c r="F129" s="39">
        <f t="shared" si="6"/>
        <v>210445</v>
      </c>
      <c r="G129" s="40"/>
    </row>
    <row r="130" spans="1:7" ht="17.25" customHeight="1" x14ac:dyDescent="0.15">
      <c r="A130" s="30"/>
      <c r="B130" s="69"/>
      <c r="C130" s="36" t="s">
        <v>182</v>
      </c>
      <c r="D130" s="39">
        <v>1136000</v>
      </c>
      <c r="E130" s="39">
        <v>979448</v>
      </c>
      <c r="F130" s="39">
        <f t="shared" si="6"/>
        <v>156552</v>
      </c>
      <c r="G130" s="40" t="s">
        <v>94</v>
      </c>
    </row>
    <row r="131" spans="1:7" ht="17.25" customHeight="1" x14ac:dyDescent="0.15">
      <c r="A131" s="30"/>
      <c r="B131" s="64" t="s">
        <v>62</v>
      </c>
      <c r="C131" s="36"/>
      <c r="D131" s="39">
        <f>SUM(D134:D135,D136,D137)</f>
        <v>183000</v>
      </c>
      <c r="E131" s="39">
        <f>SUM(E132:E135,E136:E137)</f>
        <v>181814</v>
      </c>
      <c r="F131" s="39">
        <f t="shared" si="6"/>
        <v>1186</v>
      </c>
      <c r="G131" s="40"/>
    </row>
    <row r="132" spans="1:7" ht="17.25" customHeight="1" x14ac:dyDescent="0.15">
      <c r="A132" s="30"/>
      <c r="B132" s="49"/>
      <c r="C132" s="36" t="s">
        <v>63</v>
      </c>
      <c r="D132" s="39"/>
      <c r="E132" s="39">
        <v>0</v>
      </c>
      <c r="F132" s="39">
        <f t="shared" si="6"/>
        <v>0</v>
      </c>
      <c r="G132" s="40" t="s">
        <v>119</v>
      </c>
    </row>
    <row r="133" spans="1:7" ht="17.25" customHeight="1" x14ac:dyDescent="0.15">
      <c r="A133" s="30"/>
      <c r="B133" s="49"/>
      <c r="C133" s="31" t="s">
        <v>64</v>
      </c>
      <c r="D133" s="28"/>
      <c r="E133" s="28">
        <v>0</v>
      </c>
      <c r="F133" s="28">
        <f t="shared" si="6"/>
        <v>0</v>
      </c>
      <c r="G133" s="29" t="s">
        <v>65</v>
      </c>
    </row>
    <row r="134" spans="1:7" ht="17.25" customHeight="1" x14ac:dyDescent="0.15">
      <c r="A134" s="30"/>
      <c r="B134" s="49"/>
      <c r="C134" s="31" t="s">
        <v>128</v>
      </c>
      <c r="D134" s="28">
        <v>150000</v>
      </c>
      <c r="E134" s="28">
        <v>83538</v>
      </c>
      <c r="F134" s="28">
        <f t="shared" si="6"/>
        <v>66462</v>
      </c>
      <c r="G134" s="29" t="s">
        <v>66</v>
      </c>
    </row>
    <row r="135" spans="1:7" ht="17.25" customHeight="1" x14ac:dyDescent="0.15">
      <c r="A135" s="30"/>
      <c r="B135" s="32"/>
      <c r="C135" s="31" t="s">
        <v>137</v>
      </c>
      <c r="D135" s="28">
        <v>9000</v>
      </c>
      <c r="E135" s="28">
        <v>48084</v>
      </c>
      <c r="F135" s="28">
        <f t="shared" si="6"/>
        <v>-39084</v>
      </c>
      <c r="G135" s="29" t="s">
        <v>251</v>
      </c>
    </row>
    <row r="136" spans="1:7" ht="17.25" customHeight="1" x14ac:dyDescent="0.15">
      <c r="A136" s="30"/>
      <c r="B136" s="32"/>
      <c r="C136" s="31" t="s">
        <v>218</v>
      </c>
      <c r="D136" s="28">
        <v>11000</v>
      </c>
      <c r="E136" s="28">
        <v>0</v>
      </c>
      <c r="F136" s="28">
        <f t="shared" si="6"/>
        <v>11000</v>
      </c>
      <c r="G136" s="29" t="s">
        <v>71</v>
      </c>
    </row>
    <row r="137" spans="1:7" ht="17.25" customHeight="1" x14ac:dyDescent="0.15">
      <c r="A137" s="41"/>
      <c r="B137" s="64"/>
      <c r="C137" s="31" t="s">
        <v>98</v>
      </c>
      <c r="D137" s="28">
        <v>13000</v>
      </c>
      <c r="E137" s="28">
        <v>50192</v>
      </c>
      <c r="F137" s="28">
        <f t="shared" si="6"/>
        <v>-37192</v>
      </c>
      <c r="G137" s="29" t="s">
        <v>99</v>
      </c>
    </row>
    <row r="138" spans="1:7" ht="17.25" customHeight="1" x14ac:dyDescent="0.15">
      <c r="A138" s="30"/>
      <c r="B138" s="64" t="s">
        <v>73</v>
      </c>
      <c r="C138" s="36"/>
      <c r="D138" s="39">
        <f>SUM(D139:D147)</f>
        <v>4192000</v>
      </c>
      <c r="E138" s="39">
        <f>SUM(E139:E147)</f>
        <v>4005651</v>
      </c>
      <c r="F138" s="39">
        <f t="shared" si="6"/>
        <v>186349</v>
      </c>
      <c r="G138" s="40"/>
    </row>
    <row r="139" spans="1:7" ht="17.25" customHeight="1" x14ac:dyDescent="0.15">
      <c r="A139" s="30"/>
      <c r="B139" s="49"/>
      <c r="C139" s="31" t="s">
        <v>168</v>
      </c>
      <c r="D139" s="39">
        <v>1000</v>
      </c>
      <c r="E139" s="28">
        <v>0</v>
      </c>
      <c r="F139" s="28">
        <f t="shared" si="6"/>
        <v>1000</v>
      </c>
      <c r="G139" s="29" t="s">
        <v>67</v>
      </c>
    </row>
    <row r="140" spans="1:7" ht="17.25" customHeight="1" x14ac:dyDescent="0.15">
      <c r="A140" s="30"/>
      <c r="B140" s="49"/>
      <c r="C140" s="31" t="s">
        <v>75</v>
      </c>
      <c r="D140" s="28">
        <v>150000</v>
      </c>
      <c r="E140" s="28">
        <v>232239</v>
      </c>
      <c r="F140" s="28">
        <f t="shared" si="6"/>
        <v>-82239</v>
      </c>
      <c r="G140" s="29" t="s">
        <v>76</v>
      </c>
    </row>
    <row r="141" spans="1:7" ht="17.25" customHeight="1" x14ac:dyDescent="0.15">
      <c r="A141" s="30"/>
      <c r="B141" s="49"/>
      <c r="C141" s="31" t="s">
        <v>101</v>
      </c>
      <c r="D141" s="28">
        <v>328000</v>
      </c>
      <c r="E141" s="28">
        <v>317543</v>
      </c>
      <c r="F141" s="28">
        <f t="shared" si="6"/>
        <v>10457</v>
      </c>
      <c r="G141" s="29" t="s">
        <v>102</v>
      </c>
    </row>
    <row r="142" spans="1:7" ht="17.25" customHeight="1" x14ac:dyDescent="0.15">
      <c r="A142" s="30"/>
      <c r="B142" s="49"/>
      <c r="C142" s="31" t="s">
        <v>378</v>
      </c>
      <c r="D142" s="28">
        <v>30000</v>
      </c>
      <c r="E142" s="28">
        <v>986050</v>
      </c>
      <c r="F142" s="28">
        <f t="shared" si="6"/>
        <v>-956050</v>
      </c>
      <c r="G142" s="29"/>
    </row>
    <row r="143" spans="1:7" ht="17.25" customHeight="1" x14ac:dyDescent="0.15">
      <c r="A143" s="30"/>
      <c r="B143" s="49"/>
      <c r="C143" s="31" t="s">
        <v>380</v>
      </c>
      <c r="D143" s="28">
        <v>1000</v>
      </c>
      <c r="E143" s="28">
        <v>0</v>
      </c>
      <c r="F143" s="28">
        <f t="shared" si="6"/>
        <v>1000</v>
      </c>
      <c r="G143" s="29"/>
    </row>
    <row r="144" spans="1:7" ht="15.75" customHeight="1" x14ac:dyDescent="0.15">
      <c r="A144" s="30"/>
      <c r="B144" s="49"/>
      <c r="C144" s="31" t="s">
        <v>354</v>
      </c>
      <c r="D144" s="28">
        <v>81000</v>
      </c>
      <c r="E144" s="28">
        <v>158645</v>
      </c>
      <c r="F144" s="28">
        <f t="shared" si="6"/>
        <v>-77645</v>
      </c>
      <c r="G144" s="29" t="s">
        <v>80</v>
      </c>
    </row>
    <row r="145" spans="1:7" ht="15.75" customHeight="1" x14ac:dyDescent="0.15">
      <c r="A145" s="30"/>
      <c r="B145" s="49"/>
      <c r="C145" s="31" t="s">
        <v>107</v>
      </c>
      <c r="D145" s="28">
        <v>94000</v>
      </c>
      <c r="E145" s="28">
        <v>167990</v>
      </c>
      <c r="F145" s="28">
        <f t="shared" si="6"/>
        <v>-73990</v>
      </c>
      <c r="G145" s="29" t="s">
        <v>83</v>
      </c>
    </row>
    <row r="146" spans="1:7" ht="15.75" customHeight="1" x14ac:dyDescent="0.15">
      <c r="A146" s="30"/>
      <c r="B146" s="49"/>
      <c r="C146" s="31" t="s">
        <v>118</v>
      </c>
      <c r="D146" s="28">
        <v>1887000</v>
      </c>
      <c r="E146" s="28">
        <v>1702509</v>
      </c>
      <c r="F146" s="28">
        <f t="shared" si="6"/>
        <v>184491</v>
      </c>
      <c r="G146" s="29" t="s">
        <v>110</v>
      </c>
    </row>
    <row r="147" spans="1:7" ht="15.75" customHeight="1" x14ac:dyDescent="0.15">
      <c r="A147" s="30"/>
      <c r="B147" s="49"/>
      <c r="C147" s="31" t="s">
        <v>379</v>
      </c>
      <c r="D147" s="28">
        <v>1620000</v>
      </c>
      <c r="E147" s="28">
        <v>440675</v>
      </c>
      <c r="F147" s="28">
        <f>SUM(D147-E147)</f>
        <v>1179325</v>
      </c>
      <c r="G147" s="29" t="s">
        <v>123</v>
      </c>
    </row>
    <row r="148" spans="1:7" ht="15.75" customHeight="1" x14ac:dyDescent="0.15">
      <c r="A148" s="46" t="s">
        <v>322</v>
      </c>
      <c r="B148" s="62"/>
      <c r="C148" s="31"/>
      <c r="D148" s="28">
        <f>SUM(D149,D155,D161)</f>
        <v>4455000</v>
      </c>
      <c r="E148" s="28">
        <f>SUM(E149,E155,E161)</f>
        <v>4259310</v>
      </c>
      <c r="F148" s="28">
        <f t="shared" ref="F148:F187" si="7">SUM(D148-E148)</f>
        <v>195690</v>
      </c>
      <c r="G148" s="29"/>
    </row>
    <row r="149" spans="1:7" ht="15.75" customHeight="1" x14ac:dyDescent="0.15">
      <c r="A149" s="47"/>
      <c r="B149" s="62" t="s">
        <v>59</v>
      </c>
      <c r="C149" s="31"/>
      <c r="D149" s="28">
        <f>SUM(D150:D154)</f>
        <v>3949000</v>
      </c>
      <c r="E149" s="28">
        <f>SUM(E150:E154)</f>
        <v>3806873</v>
      </c>
      <c r="F149" s="28">
        <f t="shared" si="7"/>
        <v>142127</v>
      </c>
      <c r="G149" s="29"/>
    </row>
    <row r="150" spans="1:7" ht="15.75" customHeight="1" x14ac:dyDescent="0.15">
      <c r="A150" s="41"/>
      <c r="B150" s="63"/>
      <c r="C150" s="31" t="s">
        <v>245</v>
      </c>
      <c r="D150" s="28">
        <v>2322000</v>
      </c>
      <c r="E150" s="28">
        <v>2243117</v>
      </c>
      <c r="F150" s="28">
        <f t="shared" si="7"/>
        <v>78883</v>
      </c>
      <c r="G150" s="29"/>
    </row>
    <row r="151" spans="1:7" ht="15.75" customHeight="1" x14ac:dyDescent="0.15">
      <c r="A151" s="41"/>
      <c r="B151" s="49"/>
      <c r="C151" s="31" t="s">
        <v>349</v>
      </c>
      <c r="D151" s="28">
        <v>774000</v>
      </c>
      <c r="E151" s="39">
        <v>777868</v>
      </c>
      <c r="F151" s="39">
        <f t="shared" si="7"/>
        <v>-3868</v>
      </c>
      <c r="G151" s="40" t="s">
        <v>344</v>
      </c>
    </row>
    <row r="152" spans="1:7" ht="15.75" customHeight="1" x14ac:dyDescent="0.15">
      <c r="A152" s="41"/>
      <c r="B152" s="49"/>
      <c r="C152" s="31" t="s">
        <v>250</v>
      </c>
      <c r="D152" s="28">
        <v>1000</v>
      </c>
      <c r="E152" s="39">
        <v>0</v>
      </c>
      <c r="F152" s="39">
        <f t="shared" si="7"/>
        <v>1000</v>
      </c>
      <c r="G152" s="40"/>
    </row>
    <row r="153" spans="1:7" ht="15.75" customHeight="1" x14ac:dyDescent="0.15">
      <c r="A153" s="41"/>
      <c r="B153" s="49"/>
      <c r="C153" s="31" t="s">
        <v>252</v>
      </c>
      <c r="D153" s="28">
        <v>552000</v>
      </c>
      <c r="E153" s="28">
        <v>496354</v>
      </c>
      <c r="F153" s="28">
        <f t="shared" si="7"/>
        <v>55646</v>
      </c>
      <c r="G153" s="29"/>
    </row>
    <row r="154" spans="1:7" ht="15.75" customHeight="1" x14ac:dyDescent="0.15">
      <c r="A154" s="41"/>
      <c r="B154" s="64"/>
      <c r="C154" s="31" t="s">
        <v>182</v>
      </c>
      <c r="D154" s="28">
        <v>300000</v>
      </c>
      <c r="E154" s="28">
        <v>289534</v>
      </c>
      <c r="F154" s="28">
        <f t="shared" si="7"/>
        <v>10466</v>
      </c>
      <c r="G154" s="29" t="s">
        <v>94</v>
      </c>
    </row>
    <row r="155" spans="1:7" ht="17.25" customHeight="1" x14ac:dyDescent="0.15">
      <c r="A155" s="41"/>
      <c r="B155" s="62" t="s">
        <v>62</v>
      </c>
      <c r="C155" s="31"/>
      <c r="D155" s="28">
        <f>SUM(D156:D158)</f>
        <v>101000</v>
      </c>
      <c r="E155" s="28">
        <f>SUM(E156:E160)</f>
        <v>65227</v>
      </c>
      <c r="F155" s="28">
        <f t="shared" si="7"/>
        <v>35773</v>
      </c>
      <c r="G155" s="29"/>
    </row>
    <row r="156" spans="1:7" ht="17.25" customHeight="1" x14ac:dyDescent="0.15">
      <c r="A156" s="41"/>
      <c r="B156" s="49"/>
      <c r="C156" s="36" t="s">
        <v>95</v>
      </c>
      <c r="D156" s="28">
        <v>51000</v>
      </c>
      <c r="E156" s="39">
        <v>0</v>
      </c>
      <c r="F156" s="39">
        <f t="shared" si="7"/>
        <v>51000</v>
      </c>
      <c r="G156" s="40" t="s">
        <v>65</v>
      </c>
    </row>
    <row r="157" spans="1:7" ht="17.25" customHeight="1" x14ac:dyDescent="0.15">
      <c r="A157" s="41"/>
      <c r="B157" s="49"/>
      <c r="C157" s="31" t="s">
        <v>96</v>
      </c>
      <c r="D157" s="28">
        <v>14000</v>
      </c>
      <c r="E157" s="28">
        <v>38153</v>
      </c>
      <c r="F157" s="28">
        <f t="shared" si="7"/>
        <v>-24153</v>
      </c>
      <c r="G157" s="29" t="s">
        <v>66</v>
      </c>
    </row>
    <row r="158" spans="1:7" ht="17.25" customHeight="1" x14ac:dyDescent="0.15">
      <c r="A158" s="41"/>
      <c r="B158" s="49"/>
      <c r="C158" s="31" t="s">
        <v>170</v>
      </c>
      <c r="D158" s="28">
        <v>36000</v>
      </c>
      <c r="E158" s="28">
        <v>27074</v>
      </c>
      <c r="F158" s="28">
        <f t="shared" si="7"/>
        <v>8926</v>
      </c>
      <c r="G158" s="29"/>
    </row>
    <row r="159" spans="1:7" ht="17.25" customHeight="1" x14ac:dyDescent="0.15">
      <c r="A159" s="41"/>
      <c r="B159" s="32"/>
      <c r="C159" s="31" t="s">
        <v>364</v>
      </c>
      <c r="D159" s="28">
        <v>0</v>
      </c>
      <c r="E159" s="28">
        <v>0</v>
      </c>
      <c r="F159" s="28">
        <f t="shared" si="7"/>
        <v>0</v>
      </c>
      <c r="G159" s="29"/>
    </row>
    <row r="160" spans="1:7" ht="17.25" customHeight="1" x14ac:dyDescent="0.15">
      <c r="A160" s="41"/>
      <c r="B160" s="69"/>
      <c r="C160" s="31" t="s">
        <v>365</v>
      </c>
      <c r="D160" s="28">
        <v>0</v>
      </c>
      <c r="E160" s="28">
        <v>0</v>
      </c>
      <c r="F160" s="28">
        <f t="shared" si="7"/>
        <v>0</v>
      </c>
      <c r="G160" s="29"/>
    </row>
    <row r="161" spans="1:7" ht="17.25" customHeight="1" x14ac:dyDescent="0.15">
      <c r="A161" s="41"/>
      <c r="B161" s="62" t="s">
        <v>73</v>
      </c>
      <c r="C161" s="31"/>
      <c r="D161" s="28">
        <f>SUM(D162)</f>
        <v>405000</v>
      </c>
      <c r="E161" s="28">
        <f>SUM(E162)</f>
        <v>387210</v>
      </c>
      <c r="F161" s="28">
        <f t="shared" si="7"/>
        <v>17790</v>
      </c>
      <c r="G161" s="29"/>
    </row>
    <row r="162" spans="1:7" ht="17.25" customHeight="1" x14ac:dyDescent="0.15">
      <c r="A162" s="48"/>
      <c r="B162" s="62"/>
      <c r="C162" s="31" t="s">
        <v>124</v>
      </c>
      <c r="D162" s="28">
        <v>405000</v>
      </c>
      <c r="E162" s="28">
        <v>387210</v>
      </c>
      <c r="F162" s="28">
        <f t="shared" si="7"/>
        <v>17790</v>
      </c>
      <c r="G162" s="29" t="s">
        <v>110</v>
      </c>
    </row>
    <row r="163" spans="1:7" ht="17.25" customHeight="1" x14ac:dyDescent="0.15">
      <c r="A163" s="46" t="s">
        <v>323</v>
      </c>
      <c r="B163" s="62"/>
      <c r="C163" s="31"/>
      <c r="D163" s="28">
        <f>SUM(D165,D166,D167,D168,D169,D171)</f>
        <v>5519000</v>
      </c>
      <c r="E163" s="28">
        <f>SUM(E165,E166,E167,E168,E169,E171)</f>
        <v>315082</v>
      </c>
      <c r="F163" s="28">
        <f t="shared" si="7"/>
        <v>5203918</v>
      </c>
      <c r="G163" s="29"/>
    </row>
    <row r="164" spans="1:7" ht="17.25" customHeight="1" x14ac:dyDescent="0.15">
      <c r="A164" s="26"/>
      <c r="B164" s="62" t="s">
        <v>59</v>
      </c>
      <c r="C164" s="31"/>
      <c r="D164" s="28">
        <f>SUM(D165,D166,D167,D168)</f>
        <v>5174000</v>
      </c>
      <c r="E164" s="28">
        <f>SUM(E165,E166,E167,E168)</f>
        <v>0</v>
      </c>
      <c r="F164" s="28">
        <f>SUM(D164-E164)</f>
        <v>5174000</v>
      </c>
      <c r="G164" s="29"/>
    </row>
    <row r="165" spans="1:7" ht="17.25" customHeight="1" x14ac:dyDescent="0.15">
      <c r="A165" s="30"/>
      <c r="B165" s="63"/>
      <c r="C165" s="31" t="s">
        <v>245</v>
      </c>
      <c r="D165" s="28">
        <v>3164000</v>
      </c>
      <c r="E165" s="28">
        <v>0</v>
      </c>
      <c r="F165" s="28">
        <f>SUM(D165-E165)</f>
        <v>3164000</v>
      </c>
      <c r="G165" s="29"/>
    </row>
    <row r="166" spans="1:7" ht="17.25" customHeight="1" x14ac:dyDescent="0.15">
      <c r="A166" s="30"/>
      <c r="B166" s="49"/>
      <c r="C166" s="31" t="s">
        <v>349</v>
      </c>
      <c r="D166" s="28">
        <v>965000</v>
      </c>
      <c r="E166" s="28">
        <v>0</v>
      </c>
      <c r="F166" s="28">
        <f>SUM(D166-E166)</f>
        <v>965000</v>
      </c>
      <c r="G166" s="29"/>
    </row>
    <row r="167" spans="1:7" ht="17.25" customHeight="1" x14ac:dyDescent="0.15">
      <c r="A167" s="30"/>
      <c r="B167" s="49"/>
      <c r="C167" s="31" t="s">
        <v>246</v>
      </c>
      <c r="D167" s="28">
        <v>690000</v>
      </c>
      <c r="E167" s="28">
        <v>0</v>
      </c>
      <c r="F167" s="28">
        <f>SUM(D167-E167)</f>
        <v>690000</v>
      </c>
      <c r="G167" s="29"/>
    </row>
    <row r="168" spans="1:7" ht="17.25" customHeight="1" x14ac:dyDescent="0.15">
      <c r="A168" s="41"/>
      <c r="B168" s="64"/>
      <c r="C168" s="31" t="s">
        <v>93</v>
      </c>
      <c r="D168" s="28">
        <v>355000</v>
      </c>
      <c r="E168" s="28">
        <v>0</v>
      </c>
      <c r="F168" s="28">
        <f>SUM(D168-E168)</f>
        <v>355000</v>
      </c>
      <c r="G168" s="29" t="s">
        <v>94</v>
      </c>
    </row>
    <row r="169" spans="1:7" ht="17.25" customHeight="1" x14ac:dyDescent="0.15">
      <c r="A169" s="41"/>
      <c r="B169" s="62" t="s">
        <v>62</v>
      </c>
      <c r="C169" s="31"/>
      <c r="D169" s="28">
        <f>SUM(D170:D170)</f>
        <v>1000</v>
      </c>
      <c r="E169" s="28">
        <f>SUM(E170:E170)</f>
        <v>0</v>
      </c>
      <c r="F169" s="28">
        <f t="shared" si="7"/>
        <v>1000</v>
      </c>
      <c r="G169" s="29"/>
    </row>
    <row r="170" spans="1:7" ht="17.25" customHeight="1" x14ac:dyDescent="0.15">
      <c r="A170" s="41"/>
      <c r="B170" s="64"/>
      <c r="C170" s="31" t="s">
        <v>132</v>
      </c>
      <c r="D170" s="28">
        <v>1000</v>
      </c>
      <c r="E170" s="28">
        <v>0</v>
      </c>
      <c r="F170" s="28">
        <f t="shared" si="7"/>
        <v>1000</v>
      </c>
      <c r="G170" s="29" t="s">
        <v>125</v>
      </c>
    </row>
    <row r="171" spans="1:7" ht="17.25" customHeight="1" x14ac:dyDescent="0.15">
      <c r="A171" s="41"/>
      <c r="B171" s="64" t="s">
        <v>73</v>
      </c>
      <c r="C171" s="36"/>
      <c r="D171" s="39">
        <f>SUM(D172:D176)</f>
        <v>344000</v>
      </c>
      <c r="E171" s="39">
        <f>SUM(E172:E176)</f>
        <v>315082</v>
      </c>
      <c r="F171" s="39">
        <f t="shared" si="7"/>
        <v>28918</v>
      </c>
      <c r="G171" s="40"/>
    </row>
    <row r="172" spans="1:7" ht="17.25" customHeight="1" x14ac:dyDescent="0.15">
      <c r="A172" s="41"/>
      <c r="B172" s="49"/>
      <c r="C172" s="36" t="s">
        <v>113</v>
      </c>
      <c r="D172" s="28">
        <v>4000</v>
      </c>
      <c r="E172" s="39">
        <v>315082</v>
      </c>
      <c r="F172" s="39">
        <f t="shared" si="7"/>
        <v>-311082</v>
      </c>
      <c r="G172" s="40" t="s">
        <v>66</v>
      </c>
    </row>
    <row r="173" spans="1:7" ht="17.25" customHeight="1" x14ac:dyDescent="0.15">
      <c r="A173" s="41"/>
      <c r="B173" s="49"/>
      <c r="C173" s="31" t="s">
        <v>75</v>
      </c>
      <c r="D173" s="28">
        <v>140000</v>
      </c>
      <c r="E173" s="28">
        <v>0</v>
      </c>
      <c r="F173" s="28">
        <f t="shared" si="7"/>
        <v>140000</v>
      </c>
      <c r="G173" s="29" t="s">
        <v>76</v>
      </c>
    </row>
    <row r="174" spans="1:7" ht="17.25" customHeight="1" x14ac:dyDescent="0.15">
      <c r="A174" s="41"/>
      <c r="B174" s="49"/>
      <c r="C174" s="31" t="s">
        <v>77</v>
      </c>
      <c r="D174" s="28">
        <v>54000</v>
      </c>
      <c r="E174" s="28">
        <v>0</v>
      </c>
      <c r="F174" s="28">
        <f t="shared" si="7"/>
        <v>54000</v>
      </c>
      <c r="G174" s="29" t="s">
        <v>78</v>
      </c>
    </row>
    <row r="175" spans="1:7" ht="17.25" customHeight="1" x14ac:dyDescent="0.15">
      <c r="A175" s="41"/>
      <c r="B175" s="49"/>
      <c r="C175" s="31" t="s">
        <v>79</v>
      </c>
      <c r="D175" s="28">
        <v>50000</v>
      </c>
      <c r="E175" s="28">
        <v>0</v>
      </c>
      <c r="F175" s="28">
        <f t="shared" si="7"/>
        <v>50000</v>
      </c>
      <c r="G175" s="29" t="s">
        <v>105</v>
      </c>
    </row>
    <row r="176" spans="1:7" ht="17.25" customHeight="1" x14ac:dyDescent="0.15">
      <c r="A176" s="48"/>
      <c r="B176" s="64"/>
      <c r="C176" s="31" t="s">
        <v>126</v>
      </c>
      <c r="D176" s="28">
        <v>96000</v>
      </c>
      <c r="E176" s="28">
        <v>0</v>
      </c>
      <c r="F176" s="28">
        <f t="shared" si="7"/>
        <v>96000</v>
      </c>
      <c r="G176" s="29" t="s">
        <v>83</v>
      </c>
    </row>
    <row r="177" spans="1:7" ht="17.25" customHeight="1" x14ac:dyDescent="0.15">
      <c r="A177" s="46" t="s">
        <v>208</v>
      </c>
      <c r="B177" s="62"/>
      <c r="C177" s="31"/>
      <c r="D177" s="28">
        <f>SUM(D178,D180)</f>
        <v>134000</v>
      </c>
      <c r="E177" s="28">
        <f>SUM(E178,E180)</f>
        <v>83710</v>
      </c>
      <c r="F177" s="28">
        <f t="shared" si="7"/>
        <v>50290</v>
      </c>
      <c r="G177" s="29"/>
    </row>
    <row r="178" spans="1:7" ht="17.25" customHeight="1" x14ac:dyDescent="0.15">
      <c r="A178" s="47"/>
      <c r="B178" s="62" t="s">
        <v>127</v>
      </c>
      <c r="C178" s="31"/>
      <c r="D178" s="28">
        <f>SUM(D179)</f>
        <v>5000</v>
      </c>
      <c r="E178" s="28">
        <f>SUM(E179)</f>
        <v>0</v>
      </c>
      <c r="F178" s="28">
        <f t="shared" si="7"/>
        <v>5000</v>
      </c>
      <c r="G178" s="29"/>
    </row>
    <row r="179" spans="1:7" ht="17.25" customHeight="1" x14ac:dyDescent="0.15">
      <c r="A179" s="41"/>
      <c r="B179" s="64"/>
      <c r="C179" s="36" t="s">
        <v>128</v>
      </c>
      <c r="D179" s="28">
        <v>5000</v>
      </c>
      <c r="E179" s="39">
        <v>0</v>
      </c>
      <c r="F179" s="39">
        <f t="shared" si="7"/>
        <v>5000</v>
      </c>
      <c r="G179" s="40" t="s">
        <v>66</v>
      </c>
    </row>
    <row r="180" spans="1:7" ht="17.25" customHeight="1" x14ac:dyDescent="0.15">
      <c r="A180" s="41"/>
      <c r="B180" s="62" t="s">
        <v>129</v>
      </c>
      <c r="C180" s="31"/>
      <c r="D180" s="28">
        <f>SUM(D181:D182)</f>
        <v>129000</v>
      </c>
      <c r="E180" s="28">
        <f>SUM(E181:E182)</f>
        <v>83710</v>
      </c>
      <c r="F180" s="28">
        <f t="shared" si="7"/>
        <v>45290</v>
      </c>
      <c r="G180" s="29"/>
    </row>
    <row r="181" spans="1:7" ht="17.25" customHeight="1" x14ac:dyDescent="0.15">
      <c r="A181" s="41"/>
      <c r="B181" s="68"/>
      <c r="C181" s="31" t="s">
        <v>130</v>
      </c>
      <c r="D181" s="28">
        <v>116000</v>
      </c>
      <c r="E181" s="28">
        <v>83710</v>
      </c>
      <c r="F181" s="28">
        <f t="shared" si="7"/>
        <v>32290</v>
      </c>
      <c r="G181" s="29" t="s">
        <v>39</v>
      </c>
    </row>
    <row r="182" spans="1:7" ht="17.25" customHeight="1" x14ac:dyDescent="0.15">
      <c r="A182" s="48"/>
      <c r="B182" s="64"/>
      <c r="C182" s="36" t="s">
        <v>131</v>
      </c>
      <c r="D182" s="39">
        <v>13000</v>
      </c>
      <c r="E182" s="39">
        <v>0</v>
      </c>
      <c r="F182" s="39">
        <f t="shared" si="7"/>
        <v>13000</v>
      </c>
      <c r="G182" s="40" t="s">
        <v>110</v>
      </c>
    </row>
    <row r="183" spans="1:7" ht="17.25" customHeight="1" x14ac:dyDescent="0.15">
      <c r="A183" s="46" t="s">
        <v>209</v>
      </c>
      <c r="B183" s="62"/>
      <c r="C183" s="31"/>
      <c r="D183" s="28">
        <f>SUM(D184,D186)</f>
        <v>2194000</v>
      </c>
      <c r="E183" s="28">
        <f>SUM(E184,E186)</f>
        <v>2179299</v>
      </c>
      <c r="F183" s="28">
        <f t="shared" si="7"/>
        <v>14701</v>
      </c>
      <c r="G183" s="29"/>
    </row>
    <row r="184" spans="1:7" ht="17.25" customHeight="1" x14ac:dyDescent="0.15">
      <c r="A184" s="47"/>
      <c r="B184" s="62" t="s">
        <v>127</v>
      </c>
      <c r="C184" s="31"/>
      <c r="D184" s="28">
        <f>SUM(D185)</f>
        <v>9000</v>
      </c>
      <c r="E184" s="28">
        <f>SUM(E185)</f>
        <v>0</v>
      </c>
      <c r="F184" s="28">
        <f t="shared" si="7"/>
        <v>9000</v>
      </c>
      <c r="G184" s="29"/>
    </row>
    <row r="185" spans="1:7" ht="17.25" customHeight="1" x14ac:dyDescent="0.15">
      <c r="A185" s="41"/>
      <c r="B185" s="64"/>
      <c r="C185" s="36" t="s">
        <v>132</v>
      </c>
      <c r="D185" s="39">
        <v>9000</v>
      </c>
      <c r="E185" s="39">
        <v>0</v>
      </c>
      <c r="F185" s="39">
        <f t="shared" si="7"/>
        <v>9000</v>
      </c>
      <c r="G185" s="40" t="s">
        <v>125</v>
      </c>
    </row>
    <row r="186" spans="1:7" ht="17.25" customHeight="1" x14ac:dyDescent="0.15">
      <c r="A186" s="41"/>
      <c r="B186" s="69" t="s">
        <v>129</v>
      </c>
      <c r="C186" s="36"/>
      <c r="D186" s="39">
        <f>SUM(D187:D192)</f>
        <v>2185000</v>
      </c>
      <c r="E186" s="39">
        <f>SUM(E187:E192)</f>
        <v>2179299</v>
      </c>
      <c r="F186" s="39">
        <f t="shared" si="7"/>
        <v>5701</v>
      </c>
      <c r="G186" s="40"/>
    </row>
    <row r="187" spans="1:7" ht="17.25" customHeight="1" x14ac:dyDescent="0.15">
      <c r="A187" s="41"/>
      <c r="B187" s="32"/>
      <c r="C187" s="31" t="s">
        <v>74</v>
      </c>
      <c r="D187" s="28">
        <v>383000</v>
      </c>
      <c r="E187" s="28">
        <v>133000</v>
      </c>
      <c r="F187" s="28">
        <f t="shared" si="7"/>
        <v>250000</v>
      </c>
      <c r="G187" s="29" t="s">
        <v>133</v>
      </c>
    </row>
    <row r="188" spans="1:7" ht="17.25" customHeight="1" x14ac:dyDescent="0.15">
      <c r="A188" s="41"/>
      <c r="B188" s="32"/>
      <c r="C188" s="31" t="s">
        <v>134</v>
      </c>
      <c r="D188" s="28">
        <v>11000</v>
      </c>
      <c r="E188" s="28">
        <v>596390</v>
      </c>
      <c r="F188" s="28">
        <f t="shared" ref="F188:F193" si="8">SUM(D188-E188)</f>
        <v>-585390</v>
      </c>
      <c r="G188" s="29" t="s">
        <v>66</v>
      </c>
    </row>
    <row r="189" spans="1:7" ht="17.25" customHeight="1" x14ac:dyDescent="0.15">
      <c r="A189" s="41"/>
      <c r="B189" s="49"/>
      <c r="C189" s="36" t="s">
        <v>122</v>
      </c>
      <c r="D189" s="39">
        <v>140000</v>
      </c>
      <c r="E189" s="39">
        <v>155926</v>
      </c>
      <c r="F189" s="39">
        <f t="shared" si="8"/>
        <v>-15926</v>
      </c>
      <c r="G189" s="40" t="s">
        <v>76</v>
      </c>
    </row>
    <row r="190" spans="1:7" ht="17.25" customHeight="1" x14ac:dyDescent="0.15">
      <c r="A190" s="41"/>
      <c r="B190" s="49"/>
      <c r="C190" s="31" t="s">
        <v>103</v>
      </c>
      <c r="D190" s="28">
        <v>108000</v>
      </c>
      <c r="E190" s="28">
        <v>74180</v>
      </c>
      <c r="F190" s="28">
        <f t="shared" si="8"/>
        <v>33820</v>
      </c>
      <c r="G190" s="29" t="s">
        <v>78</v>
      </c>
    </row>
    <row r="191" spans="1:7" ht="17.25" customHeight="1" x14ac:dyDescent="0.15">
      <c r="A191" s="41"/>
      <c r="B191" s="49"/>
      <c r="C191" s="31" t="s">
        <v>135</v>
      </c>
      <c r="D191" s="28">
        <v>1515000</v>
      </c>
      <c r="E191" s="28">
        <v>1182973</v>
      </c>
      <c r="F191" s="28">
        <f t="shared" si="8"/>
        <v>332027</v>
      </c>
      <c r="G191" s="29" t="s">
        <v>136</v>
      </c>
    </row>
    <row r="192" spans="1:7" ht="17.25" customHeight="1" x14ac:dyDescent="0.15">
      <c r="A192" s="48"/>
      <c r="B192" s="64"/>
      <c r="C192" s="31" t="s">
        <v>82</v>
      </c>
      <c r="D192" s="28">
        <v>28000</v>
      </c>
      <c r="E192" s="28">
        <v>36830</v>
      </c>
      <c r="F192" s="28">
        <f t="shared" si="8"/>
        <v>-8830</v>
      </c>
      <c r="G192" s="29" t="s">
        <v>83</v>
      </c>
    </row>
    <row r="193" spans="1:7" ht="17.25" customHeight="1" x14ac:dyDescent="0.15">
      <c r="A193" s="42" t="s">
        <v>210</v>
      </c>
      <c r="B193" s="64"/>
      <c r="C193" s="36"/>
      <c r="D193" s="39">
        <f>SUM(D194,D199)</f>
        <v>7875000</v>
      </c>
      <c r="E193" s="39">
        <f>SUM(E194,E199)</f>
        <v>7422609</v>
      </c>
      <c r="F193" s="39">
        <f t="shared" si="8"/>
        <v>452391</v>
      </c>
      <c r="G193" s="40"/>
    </row>
    <row r="194" spans="1:7" ht="17.25" customHeight="1" x14ac:dyDescent="0.15">
      <c r="A194" s="26"/>
      <c r="B194" s="62" t="s">
        <v>59</v>
      </c>
      <c r="C194" s="31"/>
      <c r="D194" s="28">
        <f>SUM(D195:D198)</f>
        <v>6847000</v>
      </c>
      <c r="E194" s="28">
        <f>SUM(E195:E198)</f>
        <v>6440965</v>
      </c>
      <c r="F194" s="28">
        <f t="shared" ref="F194:F205" si="9">SUM(D194-E194)</f>
        <v>406035</v>
      </c>
      <c r="G194" s="29"/>
    </row>
    <row r="195" spans="1:7" ht="17.25" customHeight="1" x14ac:dyDescent="0.15">
      <c r="A195" s="30"/>
      <c r="B195" s="49"/>
      <c r="C195" s="31" t="s">
        <v>245</v>
      </c>
      <c r="D195" s="28">
        <v>4104000</v>
      </c>
      <c r="E195" s="28">
        <v>3862800</v>
      </c>
      <c r="F195" s="28">
        <f>SUM(D195-E195)</f>
        <v>241200</v>
      </c>
      <c r="G195" s="29"/>
    </row>
    <row r="196" spans="1:7" ht="17.25" customHeight="1" x14ac:dyDescent="0.15">
      <c r="A196" s="30"/>
      <c r="B196" s="49"/>
      <c r="C196" s="31" t="s">
        <v>349</v>
      </c>
      <c r="D196" s="28">
        <v>1348000</v>
      </c>
      <c r="E196" s="28">
        <v>1326802</v>
      </c>
      <c r="F196" s="28">
        <f>SUM(D196-E196)</f>
        <v>21198</v>
      </c>
      <c r="G196" s="29" t="s">
        <v>344</v>
      </c>
    </row>
    <row r="197" spans="1:7" ht="17.25" customHeight="1" x14ac:dyDescent="0.15">
      <c r="A197" s="30"/>
      <c r="B197" s="49"/>
      <c r="C197" s="31" t="s">
        <v>246</v>
      </c>
      <c r="D197" s="50">
        <v>873000</v>
      </c>
      <c r="E197" s="50">
        <v>830969</v>
      </c>
      <c r="F197" s="50">
        <f t="shared" si="9"/>
        <v>42031</v>
      </c>
      <c r="G197" s="51" t="s">
        <v>347</v>
      </c>
    </row>
    <row r="198" spans="1:7" ht="17.25" customHeight="1" x14ac:dyDescent="0.15">
      <c r="A198" s="30"/>
      <c r="B198" s="49"/>
      <c r="C198" s="31" t="s">
        <v>93</v>
      </c>
      <c r="D198" s="28">
        <v>522000</v>
      </c>
      <c r="E198" s="28">
        <v>420394</v>
      </c>
      <c r="F198" s="28">
        <f t="shared" si="9"/>
        <v>101606</v>
      </c>
      <c r="G198" s="29" t="s">
        <v>94</v>
      </c>
    </row>
    <row r="199" spans="1:7" ht="17.25" customHeight="1" x14ac:dyDescent="0.15">
      <c r="A199" s="30"/>
      <c r="B199" s="62" t="s">
        <v>62</v>
      </c>
      <c r="C199" s="31"/>
      <c r="D199" s="28">
        <f>SUM(D200:D205)</f>
        <v>1028000</v>
      </c>
      <c r="E199" s="28">
        <f>SUM(E200:E205)</f>
        <v>981644</v>
      </c>
      <c r="F199" s="28">
        <f>SUM(D199-E199)</f>
        <v>46356</v>
      </c>
      <c r="G199" s="29"/>
    </row>
    <row r="200" spans="1:7" ht="17.25" customHeight="1" x14ac:dyDescent="0.15">
      <c r="A200" s="30"/>
      <c r="B200" s="49"/>
      <c r="C200" s="31" t="s">
        <v>128</v>
      </c>
      <c r="D200" s="28">
        <v>7000</v>
      </c>
      <c r="E200" s="28">
        <v>34650</v>
      </c>
      <c r="F200" s="28">
        <f t="shared" si="9"/>
        <v>-27650</v>
      </c>
      <c r="G200" s="29" t="s">
        <v>66</v>
      </c>
    </row>
    <row r="201" spans="1:7" ht="17.25" customHeight="1" x14ac:dyDescent="0.15">
      <c r="A201" s="30"/>
      <c r="B201" s="49"/>
      <c r="C201" s="31" t="s">
        <v>137</v>
      </c>
      <c r="D201" s="28">
        <v>2000</v>
      </c>
      <c r="E201" s="28">
        <v>8614</v>
      </c>
      <c r="F201" s="28">
        <f t="shared" si="9"/>
        <v>-6614</v>
      </c>
      <c r="G201" s="29" t="s">
        <v>236</v>
      </c>
    </row>
    <row r="202" spans="1:7" ht="17.25" customHeight="1" x14ac:dyDescent="0.15">
      <c r="A202" s="30"/>
      <c r="B202" s="49"/>
      <c r="C202" s="36" t="s">
        <v>122</v>
      </c>
      <c r="D202" s="39">
        <v>140000</v>
      </c>
      <c r="E202" s="39">
        <v>136043</v>
      </c>
      <c r="F202" s="39">
        <f t="shared" si="9"/>
        <v>3957</v>
      </c>
      <c r="G202" s="40" t="s">
        <v>76</v>
      </c>
    </row>
    <row r="203" spans="1:7" ht="17.25" customHeight="1" x14ac:dyDescent="0.15">
      <c r="A203" s="30"/>
      <c r="B203" s="49"/>
      <c r="C203" s="31" t="s">
        <v>103</v>
      </c>
      <c r="D203" s="28">
        <v>108000</v>
      </c>
      <c r="E203" s="28">
        <v>127555</v>
      </c>
      <c r="F203" s="28">
        <f t="shared" si="9"/>
        <v>-19555</v>
      </c>
      <c r="G203" s="29" t="s">
        <v>78</v>
      </c>
    </row>
    <row r="204" spans="1:7" ht="17.25" customHeight="1" x14ac:dyDescent="0.15">
      <c r="A204" s="30"/>
      <c r="B204" s="49"/>
      <c r="C204" s="31" t="s">
        <v>126</v>
      </c>
      <c r="D204" s="28">
        <v>55000</v>
      </c>
      <c r="E204" s="28">
        <v>0</v>
      </c>
      <c r="F204" s="28">
        <f t="shared" si="9"/>
        <v>55000</v>
      </c>
      <c r="G204" s="29" t="s">
        <v>83</v>
      </c>
    </row>
    <row r="205" spans="1:7" ht="17.25" customHeight="1" x14ac:dyDescent="0.15">
      <c r="A205" s="42"/>
      <c r="B205" s="64"/>
      <c r="C205" s="36" t="s">
        <v>171</v>
      </c>
      <c r="D205" s="28">
        <v>716000</v>
      </c>
      <c r="E205" s="39">
        <v>674782</v>
      </c>
      <c r="F205" s="39">
        <f t="shared" si="9"/>
        <v>41218</v>
      </c>
      <c r="G205" s="40" t="s">
        <v>110</v>
      </c>
    </row>
    <row r="206" spans="1:7" ht="17.25" customHeight="1" x14ac:dyDescent="0.15">
      <c r="A206" s="46" t="s">
        <v>211</v>
      </c>
      <c r="B206" s="49"/>
      <c r="C206" s="35"/>
      <c r="D206" s="50">
        <f>D207</f>
        <v>20000</v>
      </c>
      <c r="E206" s="50">
        <f>E207</f>
        <v>0</v>
      </c>
      <c r="F206" s="39">
        <f t="shared" ref="F206:F226" si="10">SUM(D206-E206)</f>
        <v>20000</v>
      </c>
      <c r="G206" s="51"/>
    </row>
    <row r="207" spans="1:7" ht="17.25" customHeight="1" x14ac:dyDescent="0.15">
      <c r="A207" s="30"/>
      <c r="B207" s="62" t="s">
        <v>193</v>
      </c>
      <c r="C207" s="31"/>
      <c r="D207" s="28">
        <f>SUM(D208:D211)</f>
        <v>20000</v>
      </c>
      <c r="E207" s="28">
        <f>SUM(E208:E211)</f>
        <v>0</v>
      </c>
      <c r="F207" s="28">
        <f t="shared" si="10"/>
        <v>20000</v>
      </c>
      <c r="G207" s="29"/>
    </row>
    <row r="208" spans="1:7" ht="17.25" customHeight="1" x14ac:dyDescent="0.15">
      <c r="A208" s="30"/>
      <c r="B208" s="63"/>
      <c r="C208" s="31" t="s">
        <v>74</v>
      </c>
      <c r="D208" s="28">
        <v>1000</v>
      </c>
      <c r="E208" s="28">
        <v>0</v>
      </c>
      <c r="F208" s="28">
        <f t="shared" si="10"/>
        <v>1000</v>
      </c>
      <c r="G208" s="29" t="s">
        <v>173</v>
      </c>
    </row>
    <row r="209" spans="1:7" ht="17.25" customHeight="1" x14ac:dyDescent="0.15">
      <c r="A209" s="30"/>
      <c r="B209" s="49"/>
      <c r="C209" s="31" t="s">
        <v>134</v>
      </c>
      <c r="D209" s="28">
        <v>2000</v>
      </c>
      <c r="E209" s="28">
        <v>0</v>
      </c>
      <c r="F209" s="28">
        <f t="shared" si="10"/>
        <v>2000</v>
      </c>
      <c r="G209" s="29" t="s">
        <v>66</v>
      </c>
    </row>
    <row r="210" spans="1:7" ht="17.25" customHeight="1" x14ac:dyDescent="0.15">
      <c r="A210" s="30"/>
      <c r="B210" s="49"/>
      <c r="C210" s="31" t="s">
        <v>97</v>
      </c>
      <c r="D210" s="28">
        <v>1000</v>
      </c>
      <c r="E210" s="28">
        <v>0</v>
      </c>
      <c r="F210" s="28">
        <f t="shared" si="10"/>
        <v>1000</v>
      </c>
      <c r="G210" s="29" t="s">
        <v>125</v>
      </c>
    </row>
    <row r="211" spans="1:7" ht="17.25" customHeight="1" x14ac:dyDescent="0.15">
      <c r="A211" s="42"/>
      <c r="B211" s="64"/>
      <c r="C211" s="36" t="s">
        <v>174</v>
      </c>
      <c r="D211" s="28">
        <v>16000</v>
      </c>
      <c r="E211" s="39">
        <v>0</v>
      </c>
      <c r="F211" s="39">
        <f t="shared" si="10"/>
        <v>16000</v>
      </c>
      <c r="G211" s="40" t="s">
        <v>175</v>
      </c>
    </row>
    <row r="212" spans="1:7" ht="17.25" customHeight="1" x14ac:dyDescent="0.15">
      <c r="A212" s="42" t="s">
        <v>212</v>
      </c>
      <c r="B212" s="64"/>
      <c r="C212" s="36"/>
      <c r="D212" s="39">
        <f>SUM(D213,D218)</f>
        <v>5107000</v>
      </c>
      <c r="E212" s="39">
        <f>SUM(E213,E218)</f>
        <v>5005061</v>
      </c>
      <c r="F212" s="39">
        <f t="shared" si="10"/>
        <v>101939</v>
      </c>
      <c r="G212" s="40"/>
    </row>
    <row r="213" spans="1:7" ht="17.25" customHeight="1" x14ac:dyDescent="0.15">
      <c r="A213" s="26"/>
      <c r="B213" s="62" t="s">
        <v>59</v>
      </c>
      <c r="C213" s="31"/>
      <c r="D213" s="28">
        <f>SUM(D214:D215,D216,D217)</f>
        <v>4276000</v>
      </c>
      <c r="E213" s="28">
        <f>SUM(E214:E215,E216,E217)</f>
        <v>4253935</v>
      </c>
      <c r="F213" s="28">
        <f t="shared" si="10"/>
        <v>22065</v>
      </c>
      <c r="G213" s="29"/>
    </row>
    <row r="214" spans="1:7" ht="17.25" customHeight="1" x14ac:dyDescent="0.15">
      <c r="A214" s="30"/>
      <c r="B214" s="63"/>
      <c r="C214" s="31" t="s">
        <v>245</v>
      </c>
      <c r="D214" s="28">
        <v>2532000</v>
      </c>
      <c r="E214" s="28">
        <v>2517346</v>
      </c>
      <c r="F214" s="28">
        <f t="shared" si="10"/>
        <v>14654</v>
      </c>
      <c r="G214" s="29" t="s">
        <v>60</v>
      </c>
    </row>
    <row r="215" spans="1:7" ht="17.25" customHeight="1" x14ac:dyDescent="0.15">
      <c r="A215" s="30"/>
      <c r="B215" s="49"/>
      <c r="C215" s="31" t="s">
        <v>349</v>
      </c>
      <c r="D215" s="28">
        <v>863000</v>
      </c>
      <c r="E215" s="28">
        <v>867192</v>
      </c>
      <c r="F215" s="28">
        <f t="shared" si="10"/>
        <v>-4192</v>
      </c>
      <c r="G215" s="29" t="s">
        <v>344</v>
      </c>
    </row>
    <row r="216" spans="1:7" ht="17.25" customHeight="1" x14ac:dyDescent="0.15">
      <c r="A216" s="30"/>
      <c r="B216" s="49"/>
      <c r="C216" s="31" t="s">
        <v>246</v>
      </c>
      <c r="D216" s="28">
        <v>547000</v>
      </c>
      <c r="E216" s="28">
        <v>542113</v>
      </c>
      <c r="F216" s="28">
        <f t="shared" si="10"/>
        <v>4887</v>
      </c>
      <c r="G216" s="29"/>
    </row>
    <row r="217" spans="1:7" ht="17.25" customHeight="1" x14ac:dyDescent="0.15">
      <c r="A217" s="30"/>
      <c r="B217" s="64"/>
      <c r="C217" s="31" t="s">
        <v>93</v>
      </c>
      <c r="D217" s="28">
        <v>334000</v>
      </c>
      <c r="E217" s="28">
        <v>327284</v>
      </c>
      <c r="F217" s="28">
        <f t="shared" si="10"/>
        <v>6716</v>
      </c>
      <c r="G217" s="29" t="s">
        <v>94</v>
      </c>
    </row>
    <row r="218" spans="1:7" ht="17.25" customHeight="1" x14ac:dyDescent="0.15">
      <c r="A218" s="30"/>
      <c r="B218" s="62" t="s">
        <v>129</v>
      </c>
      <c r="C218" s="31"/>
      <c r="D218" s="28">
        <f>SUM(D219:D227)</f>
        <v>831000</v>
      </c>
      <c r="E218" s="28">
        <f>SUM(E219:E227)</f>
        <v>751126</v>
      </c>
      <c r="F218" s="28">
        <f>SUM(D218-E218)</f>
        <v>79874</v>
      </c>
      <c r="G218" s="29"/>
    </row>
    <row r="219" spans="1:7" ht="17.25" customHeight="1" x14ac:dyDescent="0.15">
      <c r="A219" s="30"/>
      <c r="B219" s="63"/>
      <c r="C219" s="31" t="s">
        <v>74</v>
      </c>
      <c r="D219" s="28">
        <v>1000</v>
      </c>
      <c r="E219" s="28">
        <v>0</v>
      </c>
      <c r="F219" s="28">
        <f t="shared" si="10"/>
        <v>1000</v>
      </c>
      <c r="G219" s="29" t="s">
        <v>92</v>
      </c>
    </row>
    <row r="220" spans="1:7" ht="17.25" customHeight="1" x14ac:dyDescent="0.15">
      <c r="A220" s="30"/>
      <c r="B220" s="49"/>
      <c r="C220" s="31" t="s">
        <v>134</v>
      </c>
      <c r="D220" s="28">
        <v>48000</v>
      </c>
      <c r="E220" s="28">
        <v>3173</v>
      </c>
      <c r="F220" s="28">
        <f t="shared" si="10"/>
        <v>44827</v>
      </c>
      <c r="G220" s="29" t="s">
        <v>66</v>
      </c>
    </row>
    <row r="221" spans="1:7" ht="17.25" customHeight="1" x14ac:dyDescent="0.15">
      <c r="A221" s="30"/>
      <c r="B221" s="49"/>
      <c r="C221" s="31" t="s">
        <v>138</v>
      </c>
      <c r="D221" s="28">
        <v>2000</v>
      </c>
      <c r="E221" s="28">
        <v>0</v>
      </c>
      <c r="F221" s="28">
        <f t="shared" si="10"/>
        <v>2000</v>
      </c>
      <c r="G221" s="29" t="s">
        <v>67</v>
      </c>
    </row>
    <row r="222" spans="1:7" ht="17.25" customHeight="1" x14ac:dyDescent="0.15">
      <c r="A222" s="30"/>
      <c r="B222" s="49"/>
      <c r="C222" s="31" t="s">
        <v>120</v>
      </c>
      <c r="D222" s="28">
        <v>17000</v>
      </c>
      <c r="E222" s="28">
        <v>0</v>
      </c>
      <c r="F222" s="28">
        <f t="shared" si="10"/>
        <v>17000</v>
      </c>
      <c r="G222" s="29" t="s">
        <v>125</v>
      </c>
    </row>
    <row r="223" spans="1:7" ht="17.25" customHeight="1" x14ac:dyDescent="0.15">
      <c r="A223" s="30"/>
      <c r="B223" s="49"/>
      <c r="C223" s="31" t="s">
        <v>121</v>
      </c>
      <c r="D223" s="28">
        <v>10000</v>
      </c>
      <c r="E223" s="28">
        <v>0</v>
      </c>
      <c r="F223" s="28">
        <f t="shared" si="10"/>
        <v>10000</v>
      </c>
      <c r="G223" s="29" t="s">
        <v>71</v>
      </c>
    </row>
    <row r="224" spans="1:7" ht="17.25" customHeight="1" x14ac:dyDescent="0.15">
      <c r="A224" s="30"/>
      <c r="B224" s="49"/>
      <c r="C224" s="31" t="s">
        <v>139</v>
      </c>
      <c r="D224" s="28">
        <v>200000</v>
      </c>
      <c r="E224" s="28">
        <v>170720</v>
      </c>
      <c r="F224" s="28">
        <f t="shared" si="10"/>
        <v>29280</v>
      </c>
      <c r="G224" s="29" t="s">
        <v>81</v>
      </c>
    </row>
    <row r="225" spans="1:7" ht="17.25" customHeight="1" x14ac:dyDescent="0.15">
      <c r="A225" s="30"/>
      <c r="B225" s="49"/>
      <c r="C225" s="31" t="s">
        <v>107</v>
      </c>
      <c r="D225" s="28">
        <v>35000</v>
      </c>
      <c r="E225" s="28">
        <v>38050</v>
      </c>
      <c r="F225" s="28">
        <f t="shared" si="10"/>
        <v>-3050</v>
      </c>
      <c r="G225" s="29" t="s">
        <v>140</v>
      </c>
    </row>
    <row r="226" spans="1:7" ht="17.25" customHeight="1" x14ac:dyDescent="0.15">
      <c r="A226" s="30"/>
      <c r="B226" s="49"/>
      <c r="C226" s="31" t="s">
        <v>172</v>
      </c>
      <c r="D226" s="28">
        <v>54000</v>
      </c>
      <c r="E226" s="28">
        <v>84178</v>
      </c>
      <c r="F226" s="28">
        <f t="shared" si="10"/>
        <v>-30178</v>
      </c>
      <c r="G226" s="29" t="s">
        <v>217</v>
      </c>
    </row>
    <row r="227" spans="1:7" ht="17.25" customHeight="1" x14ac:dyDescent="0.15">
      <c r="A227" s="42"/>
      <c r="B227" s="64"/>
      <c r="C227" s="31" t="s">
        <v>109</v>
      </c>
      <c r="D227" s="28">
        <v>464000</v>
      </c>
      <c r="E227" s="28">
        <v>455005</v>
      </c>
      <c r="F227" s="28">
        <f>SUM(D227-E227)</f>
        <v>8995</v>
      </c>
      <c r="G227" s="29" t="s">
        <v>110</v>
      </c>
    </row>
    <row r="228" spans="1:7" ht="17.25" customHeight="1" x14ac:dyDescent="0.15">
      <c r="A228" s="42" t="s">
        <v>213</v>
      </c>
      <c r="B228" s="64"/>
      <c r="C228" s="36"/>
      <c r="D228" s="39">
        <f>SUM(D229,D234,D236)</f>
        <v>26606000</v>
      </c>
      <c r="E228" s="39">
        <f>SUM(E229,E234,E236)</f>
        <v>26250456</v>
      </c>
      <c r="F228" s="39">
        <f t="shared" ref="F228:F245" si="11">SUM(D228-E228)</f>
        <v>355544</v>
      </c>
      <c r="G228" s="40"/>
    </row>
    <row r="229" spans="1:7" ht="17.25" customHeight="1" x14ac:dyDescent="0.15">
      <c r="A229" s="26"/>
      <c r="B229" s="62" t="s">
        <v>59</v>
      </c>
      <c r="C229" s="31"/>
      <c r="D229" s="28">
        <f>SUM(D230:D231,D232,D233)</f>
        <v>25806000</v>
      </c>
      <c r="E229" s="28">
        <f>SUM(E230:E231,E232,E233)</f>
        <v>25469560</v>
      </c>
      <c r="F229" s="28">
        <f t="shared" si="11"/>
        <v>336440</v>
      </c>
      <c r="G229" s="29"/>
    </row>
    <row r="230" spans="1:7" ht="17.25" customHeight="1" x14ac:dyDescent="0.15">
      <c r="A230" s="30"/>
      <c r="B230" s="63"/>
      <c r="C230" s="31" t="s">
        <v>245</v>
      </c>
      <c r="D230" s="28">
        <v>15341000</v>
      </c>
      <c r="E230" s="28">
        <v>14948548</v>
      </c>
      <c r="F230" s="28">
        <f t="shared" si="11"/>
        <v>392452</v>
      </c>
      <c r="G230" s="29" t="s">
        <v>60</v>
      </c>
    </row>
    <row r="231" spans="1:7" ht="17.25" customHeight="1" x14ac:dyDescent="0.15">
      <c r="A231" s="30"/>
      <c r="B231" s="49"/>
      <c r="C231" s="31" t="s">
        <v>349</v>
      </c>
      <c r="D231" s="28">
        <v>5075000</v>
      </c>
      <c r="E231" s="28">
        <v>5347298</v>
      </c>
      <c r="F231" s="28">
        <f t="shared" si="11"/>
        <v>-272298</v>
      </c>
      <c r="G231" s="29"/>
    </row>
    <row r="232" spans="1:7" ht="17.25" customHeight="1" x14ac:dyDescent="0.15">
      <c r="A232" s="30"/>
      <c r="B232" s="49"/>
      <c r="C232" s="31" t="s">
        <v>246</v>
      </c>
      <c r="D232" s="28">
        <v>3446000</v>
      </c>
      <c r="E232" s="28">
        <v>3553276</v>
      </c>
      <c r="F232" s="28">
        <f>SUM(D232-E232)</f>
        <v>-107276</v>
      </c>
      <c r="G232" s="29"/>
    </row>
    <row r="233" spans="1:7" ht="17.25" customHeight="1" x14ac:dyDescent="0.15">
      <c r="A233" s="41"/>
      <c r="B233" s="64"/>
      <c r="C233" s="31" t="s">
        <v>93</v>
      </c>
      <c r="D233" s="28">
        <v>1944000</v>
      </c>
      <c r="E233" s="28">
        <v>1620438</v>
      </c>
      <c r="F233" s="28">
        <f>SUM(D233-E233)</f>
        <v>323562</v>
      </c>
      <c r="G233" s="29" t="s">
        <v>94</v>
      </c>
    </row>
    <row r="234" spans="1:7" ht="15.75" customHeight="1" x14ac:dyDescent="0.15">
      <c r="A234" s="30"/>
      <c r="B234" s="64" t="s">
        <v>307</v>
      </c>
      <c r="C234" s="36"/>
      <c r="D234" s="39">
        <f>SUM(D235)</f>
        <v>17000</v>
      </c>
      <c r="E234" s="39">
        <f>SUM(E235)</f>
        <v>0</v>
      </c>
      <c r="F234" s="28">
        <f>SUM(D234-E234)</f>
        <v>17000</v>
      </c>
      <c r="G234" s="40"/>
    </row>
    <row r="235" spans="1:7" ht="15.75" customHeight="1" x14ac:dyDescent="0.15">
      <c r="A235" s="30"/>
      <c r="B235" s="64"/>
      <c r="C235" s="36" t="s">
        <v>95</v>
      </c>
      <c r="D235" s="39">
        <v>17000</v>
      </c>
      <c r="E235" s="39">
        <v>0</v>
      </c>
      <c r="F235" s="28">
        <f>SUM(D235-E235)</f>
        <v>17000</v>
      </c>
      <c r="G235" s="40"/>
    </row>
    <row r="236" spans="1:7" ht="15.75" customHeight="1" x14ac:dyDescent="0.15">
      <c r="A236" s="41"/>
      <c r="B236" s="64" t="s">
        <v>73</v>
      </c>
      <c r="C236" s="36"/>
      <c r="D236" s="39">
        <f>SUM(D237:D241)</f>
        <v>783000</v>
      </c>
      <c r="E236" s="39">
        <f>SUM(E237:E241)</f>
        <v>780896</v>
      </c>
      <c r="F236" s="39">
        <f t="shared" si="11"/>
        <v>2104</v>
      </c>
      <c r="G236" s="40"/>
    </row>
    <row r="237" spans="1:7" ht="15.75" customHeight="1" x14ac:dyDescent="0.15">
      <c r="A237" s="41"/>
      <c r="B237" s="32"/>
      <c r="C237" s="31" t="s">
        <v>113</v>
      </c>
      <c r="D237" s="28">
        <v>73000</v>
      </c>
      <c r="E237" s="28">
        <v>434013</v>
      </c>
      <c r="F237" s="28">
        <f t="shared" si="11"/>
        <v>-361013</v>
      </c>
      <c r="G237" s="29" t="s">
        <v>66</v>
      </c>
    </row>
    <row r="238" spans="1:7" ht="15.75" customHeight="1" x14ac:dyDescent="0.15">
      <c r="A238" s="41"/>
      <c r="B238" s="32"/>
      <c r="C238" s="31" t="s">
        <v>114</v>
      </c>
      <c r="D238" s="28">
        <v>2000</v>
      </c>
      <c r="E238" s="28">
        <v>0</v>
      </c>
      <c r="F238" s="28">
        <f t="shared" si="11"/>
        <v>2000</v>
      </c>
      <c r="G238" s="29" t="s">
        <v>67</v>
      </c>
    </row>
    <row r="239" spans="1:7" ht="15.75" customHeight="1" x14ac:dyDescent="0.15">
      <c r="A239" s="41"/>
      <c r="B239" s="32"/>
      <c r="C239" s="36" t="s">
        <v>77</v>
      </c>
      <c r="D239" s="39">
        <v>36000</v>
      </c>
      <c r="E239" s="39">
        <v>50633</v>
      </c>
      <c r="F239" s="39">
        <f t="shared" si="11"/>
        <v>-14633</v>
      </c>
      <c r="G239" s="40" t="s">
        <v>78</v>
      </c>
    </row>
    <row r="240" spans="1:7" ht="15.75" customHeight="1" x14ac:dyDescent="0.15">
      <c r="A240" s="30"/>
      <c r="B240" s="32"/>
      <c r="C240" s="31" t="s">
        <v>141</v>
      </c>
      <c r="D240" s="28">
        <v>72000</v>
      </c>
      <c r="E240" s="28">
        <v>126122</v>
      </c>
      <c r="F240" s="28">
        <f>SUM(D240-E240)</f>
        <v>-54122</v>
      </c>
      <c r="G240" s="29" t="s">
        <v>123</v>
      </c>
    </row>
    <row r="241" spans="1:7" ht="15.75" customHeight="1" x14ac:dyDescent="0.15">
      <c r="A241" s="42"/>
      <c r="B241" s="64"/>
      <c r="C241" s="31" t="s">
        <v>290</v>
      </c>
      <c r="D241" s="28">
        <v>600000</v>
      </c>
      <c r="E241" s="28">
        <v>170128</v>
      </c>
      <c r="F241" s="28">
        <f t="shared" si="11"/>
        <v>429872</v>
      </c>
      <c r="G241" s="29" t="s">
        <v>348</v>
      </c>
    </row>
    <row r="242" spans="1:7" ht="17.25" customHeight="1" x14ac:dyDescent="0.15">
      <c r="A242" s="42" t="s">
        <v>324</v>
      </c>
      <c r="B242" s="64"/>
      <c r="C242" s="66"/>
      <c r="D242" s="39">
        <f>SUM(D243,D247,D253)</f>
        <v>16608000</v>
      </c>
      <c r="E242" s="39">
        <f>SUM(E243,E247,E253)</f>
        <v>12083712</v>
      </c>
      <c r="F242" s="39">
        <f t="shared" si="11"/>
        <v>4524288</v>
      </c>
      <c r="G242" s="40"/>
    </row>
    <row r="243" spans="1:7" ht="17.25" customHeight="1" x14ac:dyDescent="0.15">
      <c r="A243" s="26"/>
      <c r="B243" s="62" t="s">
        <v>59</v>
      </c>
      <c r="C243" s="31"/>
      <c r="D243" s="28">
        <f>SUM(D244,D245,D246)</f>
        <v>13963000</v>
      </c>
      <c r="E243" s="28">
        <f>SUM(E244,E245,E246)</f>
        <v>9380224</v>
      </c>
      <c r="F243" s="28">
        <f t="shared" si="11"/>
        <v>4582776</v>
      </c>
      <c r="G243" s="29"/>
    </row>
    <row r="244" spans="1:7" ht="17.25" customHeight="1" x14ac:dyDescent="0.15">
      <c r="A244" s="30"/>
      <c r="B244" s="63"/>
      <c r="C244" s="31" t="s">
        <v>245</v>
      </c>
      <c r="D244" s="28">
        <v>10793000</v>
      </c>
      <c r="E244" s="28">
        <v>7138506</v>
      </c>
      <c r="F244" s="28">
        <f t="shared" si="11"/>
        <v>3654494</v>
      </c>
      <c r="G244" s="29" t="s">
        <v>60</v>
      </c>
    </row>
    <row r="245" spans="1:7" ht="17.25" customHeight="1" x14ac:dyDescent="0.15">
      <c r="A245" s="30"/>
      <c r="B245" s="49"/>
      <c r="C245" s="31" t="s">
        <v>349</v>
      </c>
      <c r="D245" s="28">
        <v>1218000</v>
      </c>
      <c r="E245" s="28">
        <v>963000</v>
      </c>
      <c r="F245" s="28">
        <f t="shared" si="11"/>
        <v>255000</v>
      </c>
      <c r="G245" s="29"/>
    </row>
    <row r="246" spans="1:7" ht="17.25" customHeight="1" x14ac:dyDescent="0.15">
      <c r="A246" s="30"/>
      <c r="B246" s="49"/>
      <c r="C246" s="31" t="s">
        <v>61</v>
      </c>
      <c r="D246" s="28">
        <v>1952000</v>
      </c>
      <c r="E246" s="28">
        <v>1278718</v>
      </c>
      <c r="F246" s="28">
        <f t="shared" ref="F246:F257" si="12">SUM(D246-E246)</f>
        <v>673282</v>
      </c>
      <c r="G246" s="29"/>
    </row>
    <row r="247" spans="1:7" ht="17.25" customHeight="1" x14ac:dyDescent="0.15">
      <c r="A247" s="30"/>
      <c r="B247" s="62" t="s">
        <v>62</v>
      </c>
      <c r="C247" s="31"/>
      <c r="D247" s="28">
        <f>SUM(D248:D252)</f>
        <v>2185000</v>
      </c>
      <c r="E247" s="28">
        <f>SUM(E248:E252)</f>
        <v>2179723</v>
      </c>
      <c r="F247" s="28">
        <f t="shared" si="12"/>
        <v>5277</v>
      </c>
      <c r="G247" s="29"/>
    </row>
    <row r="248" spans="1:7" ht="17.25" customHeight="1" x14ac:dyDescent="0.15">
      <c r="A248" s="30"/>
      <c r="B248" s="63"/>
      <c r="C248" s="31" t="s">
        <v>95</v>
      </c>
      <c r="D248" s="28">
        <v>85000</v>
      </c>
      <c r="E248" s="28">
        <v>0</v>
      </c>
      <c r="F248" s="28">
        <f t="shared" si="12"/>
        <v>85000</v>
      </c>
      <c r="G248" s="29" t="s">
        <v>65</v>
      </c>
    </row>
    <row r="249" spans="1:7" ht="17.25" customHeight="1" x14ac:dyDescent="0.15">
      <c r="A249" s="30"/>
      <c r="B249" s="32"/>
      <c r="C249" s="36" t="s">
        <v>242</v>
      </c>
      <c r="D249" s="39">
        <v>200000</v>
      </c>
      <c r="E249" s="39">
        <v>939603</v>
      </c>
      <c r="F249" s="39">
        <f t="shared" si="12"/>
        <v>-739603</v>
      </c>
      <c r="G249" s="40" t="s">
        <v>110</v>
      </c>
    </row>
    <row r="250" spans="1:7" ht="17.25" customHeight="1" x14ac:dyDescent="0.15">
      <c r="A250" s="30"/>
      <c r="B250" s="49"/>
      <c r="C250" s="36" t="s">
        <v>243</v>
      </c>
      <c r="D250" s="39">
        <v>1510000</v>
      </c>
      <c r="E250" s="28">
        <v>1098581</v>
      </c>
      <c r="F250" s="28">
        <f t="shared" si="12"/>
        <v>411419</v>
      </c>
      <c r="G250" s="29" t="s">
        <v>334</v>
      </c>
    </row>
    <row r="251" spans="1:7" ht="17.25" customHeight="1" x14ac:dyDescent="0.15">
      <c r="A251" s="30"/>
      <c r="B251" s="49"/>
      <c r="C251" s="36" t="s">
        <v>291</v>
      </c>
      <c r="D251" s="39">
        <v>270000</v>
      </c>
      <c r="E251" s="28">
        <v>95256</v>
      </c>
      <c r="F251" s="28">
        <f t="shared" si="12"/>
        <v>174744</v>
      </c>
      <c r="G251" s="29" t="s">
        <v>292</v>
      </c>
    </row>
    <row r="252" spans="1:7" ht="17.25" customHeight="1" x14ac:dyDescent="0.15">
      <c r="A252" s="30"/>
      <c r="B252" s="49"/>
      <c r="C252" s="36" t="s">
        <v>195</v>
      </c>
      <c r="D252" s="39">
        <v>120000</v>
      </c>
      <c r="E252" s="28">
        <v>46283</v>
      </c>
      <c r="F252" s="28">
        <f t="shared" si="12"/>
        <v>73717</v>
      </c>
      <c r="G252" s="29" t="s">
        <v>293</v>
      </c>
    </row>
    <row r="253" spans="1:7" ht="17.25" customHeight="1" x14ac:dyDescent="0.15">
      <c r="A253" s="30"/>
      <c r="B253" s="62" t="s">
        <v>73</v>
      </c>
      <c r="C253" s="31"/>
      <c r="D253" s="28">
        <f>D254+D255+D256+D257</f>
        <v>460000</v>
      </c>
      <c r="E253" s="28">
        <f>E254+E255+E256+E257</f>
        <v>523765</v>
      </c>
      <c r="F253" s="28">
        <f t="shared" si="12"/>
        <v>-63765</v>
      </c>
      <c r="G253" s="29"/>
    </row>
    <row r="254" spans="1:7" ht="17.25" customHeight="1" x14ac:dyDescent="0.15">
      <c r="A254" s="30"/>
      <c r="B254" s="68"/>
      <c r="C254" s="31" t="s">
        <v>185</v>
      </c>
      <c r="D254" s="28">
        <v>360000</v>
      </c>
      <c r="E254" s="28">
        <v>202125</v>
      </c>
      <c r="F254" s="28">
        <f>SUM(D254-E254)</f>
        <v>157875</v>
      </c>
      <c r="G254" s="29" t="s">
        <v>102</v>
      </c>
    </row>
    <row r="255" spans="1:7" ht="17.25" customHeight="1" x14ac:dyDescent="0.15">
      <c r="A255" s="30"/>
      <c r="B255" s="32"/>
      <c r="C255" s="31" t="s">
        <v>390</v>
      </c>
      <c r="D255" s="28">
        <v>20000</v>
      </c>
      <c r="E255" s="28">
        <v>311640</v>
      </c>
      <c r="F255" s="28">
        <f>SUM(D255-E255)</f>
        <v>-291640</v>
      </c>
      <c r="G255" s="29"/>
    </row>
    <row r="256" spans="1:7" ht="17.25" customHeight="1" x14ac:dyDescent="0.15">
      <c r="A256" s="30"/>
      <c r="B256" s="32"/>
      <c r="C256" s="31" t="s">
        <v>391</v>
      </c>
      <c r="D256" s="28">
        <v>10000</v>
      </c>
      <c r="E256" s="28">
        <v>10000</v>
      </c>
      <c r="F256" s="28">
        <f>SUM(D256-E256)</f>
        <v>0</v>
      </c>
      <c r="G256" s="29"/>
    </row>
    <row r="257" spans="1:7" ht="17.25" customHeight="1" x14ac:dyDescent="0.15">
      <c r="A257" s="42"/>
      <c r="B257" s="69"/>
      <c r="C257" s="31" t="s">
        <v>79</v>
      </c>
      <c r="D257" s="28">
        <v>70000</v>
      </c>
      <c r="E257" s="28">
        <v>0</v>
      </c>
      <c r="F257" s="28">
        <f t="shared" si="12"/>
        <v>70000</v>
      </c>
      <c r="G257" s="29" t="s">
        <v>347</v>
      </c>
    </row>
    <row r="258" spans="1:7" ht="17.25" customHeight="1" x14ac:dyDescent="0.15">
      <c r="A258" s="42" t="s">
        <v>325</v>
      </c>
      <c r="B258" s="64"/>
      <c r="C258" s="36"/>
      <c r="D258" s="39">
        <f>SUM(D259,D264,D268,D279)</f>
        <v>21817000</v>
      </c>
      <c r="E258" s="39">
        <f>SUM(E259,E264,E268,E279)</f>
        <v>21307958</v>
      </c>
      <c r="F258" s="39">
        <f>SUM(D258-E258)</f>
        <v>509042</v>
      </c>
      <c r="G258" s="40"/>
    </row>
    <row r="259" spans="1:7" ht="17.25" customHeight="1" x14ac:dyDescent="0.15">
      <c r="A259" s="26"/>
      <c r="B259" s="62" t="s">
        <v>59</v>
      </c>
      <c r="C259" s="31"/>
      <c r="D259" s="28">
        <f>SUM(D260:D261,D262,D263)</f>
        <v>19240000</v>
      </c>
      <c r="E259" s="28">
        <f>SUM(E260:E263)</f>
        <v>18771223</v>
      </c>
      <c r="F259" s="28">
        <f>SUM(D259-E259)</f>
        <v>468777</v>
      </c>
      <c r="G259" s="29"/>
    </row>
    <row r="260" spans="1:7" ht="17.25" customHeight="1" x14ac:dyDescent="0.15">
      <c r="A260" s="30"/>
      <c r="B260" s="63"/>
      <c r="C260" s="31" t="s">
        <v>245</v>
      </c>
      <c r="D260" s="28">
        <v>11559000</v>
      </c>
      <c r="E260" s="28">
        <v>10873719</v>
      </c>
      <c r="F260" s="28">
        <f t="shared" ref="F260:F280" si="13">SUM(D260-E260)</f>
        <v>685281</v>
      </c>
      <c r="G260" s="29" t="s">
        <v>60</v>
      </c>
    </row>
    <row r="261" spans="1:7" ht="17.25" customHeight="1" x14ac:dyDescent="0.15">
      <c r="A261" s="30"/>
      <c r="B261" s="49"/>
      <c r="C261" s="31" t="s">
        <v>345</v>
      </c>
      <c r="D261" s="28">
        <v>3731000</v>
      </c>
      <c r="E261" s="28">
        <v>3946175</v>
      </c>
      <c r="F261" s="28">
        <f t="shared" si="13"/>
        <v>-215175</v>
      </c>
      <c r="G261" s="29"/>
    </row>
    <row r="262" spans="1:7" ht="17.25" customHeight="1" x14ac:dyDescent="0.15">
      <c r="A262" s="30"/>
      <c r="B262" s="32"/>
      <c r="C262" s="31" t="s">
        <v>61</v>
      </c>
      <c r="D262" s="28">
        <v>2507000</v>
      </c>
      <c r="E262" s="28">
        <v>2445893</v>
      </c>
      <c r="F262" s="28">
        <f t="shared" si="13"/>
        <v>61107</v>
      </c>
      <c r="G262" s="29"/>
    </row>
    <row r="263" spans="1:7" ht="17.25" customHeight="1" x14ac:dyDescent="0.15">
      <c r="A263" s="30"/>
      <c r="B263" s="64"/>
      <c r="C263" s="36" t="s">
        <v>93</v>
      </c>
      <c r="D263" s="39">
        <v>1443000</v>
      </c>
      <c r="E263" s="39">
        <v>1505436</v>
      </c>
      <c r="F263" s="39">
        <f t="shared" si="13"/>
        <v>-62436</v>
      </c>
      <c r="G263" s="40" t="s">
        <v>94</v>
      </c>
    </row>
    <row r="264" spans="1:7" ht="17.25" customHeight="1" x14ac:dyDescent="0.15">
      <c r="A264" s="30"/>
      <c r="B264" s="62" t="s">
        <v>62</v>
      </c>
      <c r="C264" s="31"/>
      <c r="D264" s="28">
        <f>SUM(D265:D266,D267)</f>
        <v>311000</v>
      </c>
      <c r="E264" s="28">
        <f>SUM(E265:E267)</f>
        <v>310403</v>
      </c>
      <c r="F264" s="28">
        <f t="shared" si="13"/>
        <v>597</v>
      </c>
      <c r="G264" s="29"/>
    </row>
    <row r="265" spans="1:7" ht="17.25" customHeight="1" x14ac:dyDescent="0.15">
      <c r="A265" s="30"/>
      <c r="B265" s="32"/>
      <c r="C265" s="31" t="s">
        <v>95</v>
      </c>
      <c r="D265" s="28">
        <v>68000</v>
      </c>
      <c r="E265" s="28">
        <v>23600</v>
      </c>
      <c r="F265" s="28">
        <f t="shared" si="13"/>
        <v>44400</v>
      </c>
      <c r="G265" s="29" t="s">
        <v>65</v>
      </c>
    </row>
    <row r="266" spans="1:7" ht="17.25" customHeight="1" x14ac:dyDescent="0.15">
      <c r="A266" s="30"/>
      <c r="B266" s="49"/>
      <c r="C266" s="31" t="s">
        <v>137</v>
      </c>
      <c r="D266" s="28">
        <v>240000</v>
      </c>
      <c r="E266" s="28">
        <v>255267</v>
      </c>
      <c r="F266" s="28">
        <f t="shared" si="13"/>
        <v>-15267</v>
      </c>
      <c r="G266" s="29" t="s">
        <v>237</v>
      </c>
    </row>
    <row r="267" spans="1:7" ht="17.25" customHeight="1" x14ac:dyDescent="0.15">
      <c r="A267" s="30"/>
      <c r="B267" s="69"/>
      <c r="C267" s="31" t="s">
        <v>187</v>
      </c>
      <c r="D267" s="28">
        <v>3000</v>
      </c>
      <c r="E267" s="28">
        <v>31536</v>
      </c>
      <c r="F267" s="28">
        <f t="shared" si="13"/>
        <v>-28536</v>
      </c>
      <c r="G267" s="29" t="s">
        <v>99</v>
      </c>
    </row>
    <row r="268" spans="1:7" ht="17.25" customHeight="1" x14ac:dyDescent="0.15">
      <c r="A268" s="41"/>
      <c r="B268" s="64" t="s">
        <v>73</v>
      </c>
      <c r="C268" s="31"/>
      <c r="D268" s="28">
        <f>SUM(D269:D278)</f>
        <v>2225000</v>
      </c>
      <c r="E268" s="28">
        <f>SUM(E269:E278)</f>
        <v>2190332</v>
      </c>
      <c r="F268" s="28">
        <f t="shared" si="13"/>
        <v>34668</v>
      </c>
      <c r="G268" s="29"/>
    </row>
    <row r="269" spans="1:7" ht="17.25" customHeight="1" x14ac:dyDescent="0.15">
      <c r="A269" s="30"/>
      <c r="B269" s="49"/>
      <c r="C269" s="31" t="s">
        <v>352</v>
      </c>
      <c r="D269" s="28">
        <v>48000</v>
      </c>
      <c r="E269" s="28">
        <v>0</v>
      </c>
      <c r="F269" s="28">
        <f t="shared" si="13"/>
        <v>48000</v>
      </c>
      <c r="G269" s="29"/>
    </row>
    <row r="270" spans="1:7" ht="17.25" customHeight="1" x14ac:dyDescent="0.15">
      <c r="A270" s="30"/>
      <c r="B270" s="32"/>
      <c r="C270" s="31" t="s">
        <v>134</v>
      </c>
      <c r="D270" s="28">
        <v>131000</v>
      </c>
      <c r="E270" s="28">
        <v>399224</v>
      </c>
      <c r="F270" s="28">
        <f t="shared" si="13"/>
        <v>-268224</v>
      </c>
      <c r="G270" s="29" t="s">
        <v>66</v>
      </c>
    </row>
    <row r="271" spans="1:7" ht="17.25" customHeight="1" x14ac:dyDescent="0.15">
      <c r="A271" s="30"/>
      <c r="B271" s="32"/>
      <c r="C271" s="31" t="s">
        <v>138</v>
      </c>
      <c r="D271" s="28">
        <v>21000</v>
      </c>
      <c r="E271" s="28">
        <v>0</v>
      </c>
      <c r="F271" s="28">
        <f t="shared" si="13"/>
        <v>21000</v>
      </c>
      <c r="G271" s="29" t="s">
        <v>67</v>
      </c>
    </row>
    <row r="272" spans="1:7" ht="17.25" customHeight="1" x14ac:dyDescent="0.15">
      <c r="A272" s="30"/>
      <c r="B272" s="49"/>
      <c r="C272" s="36" t="s">
        <v>103</v>
      </c>
      <c r="D272" s="39">
        <v>378000</v>
      </c>
      <c r="E272" s="39">
        <v>158389</v>
      </c>
      <c r="F272" s="39">
        <f t="shared" si="13"/>
        <v>219611</v>
      </c>
      <c r="G272" s="40" t="s">
        <v>78</v>
      </c>
    </row>
    <row r="273" spans="1:7" ht="17.25" customHeight="1" x14ac:dyDescent="0.15">
      <c r="A273" s="30"/>
      <c r="B273" s="49"/>
      <c r="C273" s="31" t="s">
        <v>353</v>
      </c>
      <c r="D273" s="28">
        <v>280000</v>
      </c>
      <c r="E273" s="28">
        <v>342846</v>
      </c>
      <c r="F273" s="28">
        <f t="shared" si="13"/>
        <v>-62846</v>
      </c>
      <c r="G273" s="29" t="s">
        <v>76</v>
      </c>
    </row>
    <row r="274" spans="1:7" ht="17.25" customHeight="1" x14ac:dyDescent="0.15">
      <c r="A274" s="30"/>
      <c r="B274" s="49"/>
      <c r="C274" s="36" t="s">
        <v>354</v>
      </c>
      <c r="D274" s="39">
        <v>150000</v>
      </c>
      <c r="E274" s="39">
        <v>41358</v>
      </c>
      <c r="F274" s="39">
        <f t="shared" si="13"/>
        <v>108642</v>
      </c>
      <c r="G274" s="40" t="s">
        <v>105</v>
      </c>
    </row>
    <row r="275" spans="1:7" ht="17.25" customHeight="1" x14ac:dyDescent="0.15">
      <c r="A275" s="30"/>
      <c r="B275" s="49"/>
      <c r="C275" s="31" t="s">
        <v>355</v>
      </c>
      <c r="D275" s="28">
        <v>329000</v>
      </c>
      <c r="E275" s="28">
        <v>385781</v>
      </c>
      <c r="F275" s="28">
        <f t="shared" si="13"/>
        <v>-56781</v>
      </c>
      <c r="G275" s="40" t="s">
        <v>116</v>
      </c>
    </row>
    <row r="276" spans="1:7" ht="17.25" customHeight="1" x14ac:dyDescent="0.15">
      <c r="A276" s="30"/>
      <c r="B276" s="49"/>
      <c r="C276" s="31" t="s">
        <v>196</v>
      </c>
      <c r="D276" s="28">
        <v>156000</v>
      </c>
      <c r="E276" s="28">
        <v>168640</v>
      </c>
      <c r="F276" s="28">
        <f t="shared" si="13"/>
        <v>-12640</v>
      </c>
      <c r="G276" s="29" t="s">
        <v>83</v>
      </c>
    </row>
    <row r="277" spans="1:7" ht="17.25" customHeight="1" x14ac:dyDescent="0.15">
      <c r="A277" s="30"/>
      <c r="B277" s="49"/>
      <c r="C277" s="31" t="s">
        <v>356</v>
      </c>
      <c r="D277" s="39">
        <v>684000</v>
      </c>
      <c r="E277" s="28">
        <v>693094</v>
      </c>
      <c r="F277" s="28">
        <f t="shared" si="13"/>
        <v>-9094</v>
      </c>
      <c r="G277" s="29" t="s">
        <v>143</v>
      </c>
    </row>
    <row r="278" spans="1:7" ht="17.25" customHeight="1" x14ac:dyDescent="0.15">
      <c r="A278" s="30"/>
      <c r="B278" s="49"/>
      <c r="C278" s="31" t="s">
        <v>357</v>
      </c>
      <c r="D278" s="39">
        <v>48000</v>
      </c>
      <c r="E278" s="28">
        <v>1000</v>
      </c>
      <c r="F278" s="28">
        <f t="shared" si="13"/>
        <v>47000</v>
      </c>
      <c r="G278" s="29"/>
    </row>
    <row r="279" spans="1:7" ht="17.25" customHeight="1" x14ac:dyDescent="0.15">
      <c r="A279" s="30"/>
      <c r="B279" s="62" t="s">
        <v>84</v>
      </c>
      <c r="C279" s="31"/>
      <c r="D279" s="28">
        <f>SUM(D280)</f>
        <v>41000</v>
      </c>
      <c r="E279" s="28">
        <f>E280</f>
        <v>36000</v>
      </c>
      <c r="F279" s="28">
        <f t="shared" si="13"/>
        <v>5000</v>
      </c>
      <c r="G279" s="29"/>
    </row>
    <row r="280" spans="1:7" ht="17.25" customHeight="1" x14ac:dyDescent="0.15">
      <c r="A280" s="48"/>
      <c r="B280" s="62"/>
      <c r="C280" s="31" t="s">
        <v>85</v>
      </c>
      <c r="D280" s="28">
        <v>41000</v>
      </c>
      <c r="E280" s="28">
        <v>36000</v>
      </c>
      <c r="F280" s="28">
        <f t="shared" si="13"/>
        <v>5000</v>
      </c>
      <c r="G280" s="29" t="s">
        <v>253</v>
      </c>
    </row>
    <row r="281" spans="1:7" ht="15.75" customHeight="1" x14ac:dyDescent="0.15">
      <c r="A281" s="46" t="s">
        <v>358</v>
      </c>
      <c r="B281" s="64"/>
      <c r="C281" s="36"/>
      <c r="D281" s="39">
        <f>SUM(D282,D288,D295)</f>
        <v>9476000</v>
      </c>
      <c r="E281" s="39">
        <f>SUM(E282,E288,E295)</f>
        <v>9444423</v>
      </c>
      <c r="F281" s="39">
        <f>SUM(D281-E281)</f>
        <v>31577</v>
      </c>
      <c r="G281" s="40"/>
    </row>
    <row r="282" spans="1:7" ht="15.75" customHeight="1" x14ac:dyDescent="0.15">
      <c r="A282" s="47"/>
      <c r="B282" s="62" t="s">
        <v>59</v>
      </c>
      <c r="C282" s="31"/>
      <c r="D282" s="28">
        <f>SUM(D283:D287)</f>
        <v>7849000</v>
      </c>
      <c r="E282" s="28">
        <f>SUM(E283:E287)</f>
        <v>7821741</v>
      </c>
      <c r="F282" s="28">
        <f>SUM(D282-E282)</f>
        <v>27259</v>
      </c>
      <c r="G282" s="29"/>
    </row>
    <row r="283" spans="1:7" ht="15.75" customHeight="1" x14ac:dyDescent="0.15">
      <c r="A283" s="30"/>
      <c r="B283" s="63"/>
      <c r="C283" s="31" t="s">
        <v>245</v>
      </c>
      <c r="D283" s="28">
        <v>4218000</v>
      </c>
      <c r="E283" s="28">
        <v>4587716</v>
      </c>
      <c r="F283" s="28">
        <f t="shared" ref="F283:F301" si="14">SUM(D283-E283)</f>
        <v>-369716</v>
      </c>
      <c r="G283" s="29"/>
    </row>
    <row r="284" spans="1:7" ht="15.75" customHeight="1" x14ac:dyDescent="0.15">
      <c r="A284" s="30"/>
      <c r="B284" s="49"/>
      <c r="C284" s="31" t="s">
        <v>345</v>
      </c>
      <c r="D284" s="28">
        <v>1829000</v>
      </c>
      <c r="E284" s="28">
        <v>1492460</v>
      </c>
      <c r="F284" s="28">
        <f t="shared" si="14"/>
        <v>336540</v>
      </c>
      <c r="G284" s="29"/>
    </row>
    <row r="285" spans="1:7" ht="15.75" customHeight="1" x14ac:dyDescent="0.15">
      <c r="A285" s="30"/>
      <c r="B285" s="49"/>
      <c r="C285" s="31" t="s">
        <v>250</v>
      </c>
      <c r="D285" s="28">
        <v>347000</v>
      </c>
      <c r="E285" s="28">
        <v>15974</v>
      </c>
      <c r="F285" s="28">
        <f t="shared" si="14"/>
        <v>331026</v>
      </c>
      <c r="G285" s="29"/>
    </row>
    <row r="286" spans="1:7" ht="15.75" customHeight="1" x14ac:dyDescent="0.15">
      <c r="A286" s="30"/>
      <c r="B286" s="49"/>
      <c r="C286" s="31" t="s">
        <v>181</v>
      </c>
      <c r="D286" s="28">
        <v>948000</v>
      </c>
      <c r="E286" s="28">
        <v>1227699</v>
      </c>
      <c r="F286" s="28">
        <f t="shared" si="14"/>
        <v>-279699</v>
      </c>
      <c r="G286" s="29"/>
    </row>
    <row r="287" spans="1:7" ht="15.75" customHeight="1" x14ac:dyDescent="0.15">
      <c r="A287" s="30"/>
      <c r="B287" s="64"/>
      <c r="C287" s="31" t="s">
        <v>182</v>
      </c>
      <c r="D287" s="28">
        <v>507000</v>
      </c>
      <c r="E287" s="28">
        <v>497892</v>
      </c>
      <c r="F287" s="28">
        <f t="shared" si="14"/>
        <v>9108</v>
      </c>
      <c r="G287" s="29" t="s">
        <v>94</v>
      </c>
    </row>
    <row r="288" spans="1:7" ht="15.75" customHeight="1" x14ac:dyDescent="0.15">
      <c r="A288" s="30"/>
      <c r="B288" s="62" t="s">
        <v>62</v>
      </c>
      <c r="C288" s="31"/>
      <c r="D288" s="28">
        <f>SUM(D289,D290,D291,D292,D293,D294)</f>
        <v>1005000</v>
      </c>
      <c r="E288" s="28">
        <f>SUM(E289,E290,E291,E292,E293,E294)</f>
        <v>1000682</v>
      </c>
      <c r="F288" s="28">
        <f t="shared" si="14"/>
        <v>4318</v>
      </c>
      <c r="G288" s="29"/>
    </row>
    <row r="289" spans="1:7" ht="15.75" customHeight="1" x14ac:dyDescent="0.15">
      <c r="A289" s="30"/>
      <c r="B289" s="63"/>
      <c r="C289" s="31" t="s">
        <v>63</v>
      </c>
      <c r="D289" s="28">
        <v>40000</v>
      </c>
      <c r="E289" s="28">
        <v>0</v>
      </c>
      <c r="F289" s="28">
        <f t="shared" si="14"/>
        <v>40000</v>
      </c>
      <c r="G289" s="29" t="s">
        <v>119</v>
      </c>
    </row>
    <row r="290" spans="1:7" ht="15.75" customHeight="1" x14ac:dyDescent="0.15">
      <c r="A290" s="30"/>
      <c r="B290" s="49"/>
      <c r="C290" s="31" t="s">
        <v>64</v>
      </c>
      <c r="D290" s="28">
        <v>17000</v>
      </c>
      <c r="E290" s="28">
        <v>0</v>
      </c>
      <c r="F290" s="28">
        <f t="shared" si="14"/>
        <v>17000</v>
      </c>
      <c r="G290" s="29" t="s">
        <v>65</v>
      </c>
    </row>
    <row r="291" spans="1:7" ht="15.75" customHeight="1" x14ac:dyDescent="0.15">
      <c r="A291" s="30"/>
      <c r="B291" s="49"/>
      <c r="C291" s="31" t="s">
        <v>381</v>
      </c>
      <c r="D291" s="28">
        <v>1000</v>
      </c>
      <c r="E291" s="28">
        <v>792672</v>
      </c>
      <c r="F291" s="28">
        <f t="shared" si="14"/>
        <v>-791672</v>
      </c>
      <c r="G291" s="29" t="s">
        <v>384</v>
      </c>
    </row>
    <row r="292" spans="1:7" ht="15.75" customHeight="1" x14ac:dyDescent="0.15">
      <c r="A292" s="30"/>
      <c r="B292" s="49"/>
      <c r="C292" s="31" t="s">
        <v>120</v>
      </c>
      <c r="D292" s="28">
        <v>1000</v>
      </c>
      <c r="E292" s="28">
        <v>0</v>
      </c>
      <c r="F292" s="28">
        <f t="shared" si="14"/>
        <v>1000</v>
      </c>
      <c r="G292" s="29" t="s">
        <v>125</v>
      </c>
    </row>
    <row r="293" spans="1:7" ht="15.75" customHeight="1" x14ac:dyDescent="0.15">
      <c r="A293" s="41" t="s">
        <v>351</v>
      </c>
      <c r="B293" s="49"/>
      <c r="C293" s="36" t="s">
        <v>382</v>
      </c>
      <c r="D293" s="39">
        <v>1000</v>
      </c>
      <c r="E293" s="39">
        <v>1210</v>
      </c>
      <c r="F293" s="39">
        <f t="shared" si="14"/>
        <v>-210</v>
      </c>
      <c r="G293" s="40"/>
    </row>
    <row r="294" spans="1:7" ht="15.75" customHeight="1" x14ac:dyDescent="0.15">
      <c r="A294" s="30"/>
      <c r="B294" s="64"/>
      <c r="C294" s="36" t="s">
        <v>383</v>
      </c>
      <c r="D294" s="28">
        <v>945000</v>
      </c>
      <c r="E294" s="39">
        <v>206800</v>
      </c>
      <c r="F294" s="39">
        <f t="shared" si="14"/>
        <v>738200</v>
      </c>
      <c r="G294" s="40" t="s">
        <v>241</v>
      </c>
    </row>
    <row r="295" spans="1:7" ht="15.75" customHeight="1" x14ac:dyDescent="0.15">
      <c r="A295" s="30"/>
      <c r="B295" s="62" t="s">
        <v>73</v>
      </c>
      <c r="C295" s="31"/>
      <c r="D295" s="28">
        <f>SUM(D296:D301)</f>
        <v>622000</v>
      </c>
      <c r="E295" s="28">
        <f>SUM(E296:E301)</f>
        <v>622000</v>
      </c>
      <c r="F295" s="28">
        <f t="shared" si="14"/>
        <v>0</v>
      </c>
      <c r="G295" s="29"/>
    </row>
    <row r="296" spans="1:7" ht="15.75" customHeight="1" x14ac:dyDescent="0.15">
      <c r="A296" s="30"/>
      <c r="B296" s="63"/>
      <c r="C296" s="31" t="s">
        <v>113</v>
      </c>
      <c r="D296" s="28">
        <v>70000</v>
      </c>
      <c r="E296" s="28">
        <v>285269</v>
      </c>
      <c r="F296" s="28">
        <f t="shared" si="14"/>
        <v>-215269</v>
      </c>
      <c r="G296" s="29" t="s">
        <v>66</v>
      </c>
    </row>
    <row r="297" spans="1:7" ht="15.75" customHeight="1" x14ac:dyDescent="0.15">
      <c r="A297" s="30"/>
      <c r="B297" s="49"/>
      <c r="C297" s="31" t="s">
        <v>75</v>
      </c>
      <c r="D297" s="28">
        <v>140000</v>
      </c>
      <c r="E297" s="28">
        <v>113140</v>
      </c>
      <c r="F297" s="28">
        <f t="shared" si="14"/>
        <v>26860</v>
      </c>
      <c r="G297" s="29" t="s">
        <v>76</v>
      </c>
    </row>
    <row r="298" spans="1:7" ht="15.75" customHeight="1" x14ac:dyDescent="0.15">
      <c r="A298" s="30"/>
      <c r="B298" s="49"/>
      <c r="C298" s="31" t="s">
        <v>77</v>
      </c>
      <c r="D298" s="28">
        <v>270000</v>
      </c>
      <c r="E298" s="28">
        <v>152451</v>
      </c>
      <c r="F298" s="28">
        <f t="shared" si="14"/>
        <v>117549</v>
      </c>
      <c r="G298" s="29" t="s">
        <v>78</v>
      </c>
    </row>
    <row r="299" spans="1:7" ht="15.75" customHeight="1" x14ac:dyDescent="0.15">
      <c r="A299" s="30"/>
      <c r="B299" s="49"/>
      <c r="C299" s="31" t="s">
        <v>79</v>
      </c>
      <c r="D299" s="28">
        <v>50000</v>
      </c>
      <c r="E299" s="28">
        <v>0</v>
      </c>
      <c r="F299" s="28">
        <f t="shared" si="14"/>
        <v>50000</v>
      </c>
      <c r="G299" s="29" t="s">
        <v>105</v>
      </c>
    </row>
    <row r="300" spans="1:7" ht="15.75" customHeight="1" x14ac:dyDescent="0.15">
      <c r="A300" s="30"/>
      <c r="B300" s="49"/>
      <c r="C300" s="31" t="s">
        <v>135</v>
      </c>
      <c r="D300" s="28">
        <v>0</v>
      </c>
      <c r="E300" s="28">
        <v>0</v>
      </c>
      <c r="F300" s="28">
        <f t="shared" si="14"/>
        <v>0</v>
      </c>
      <c r="G300" s="29" t="s">
        <v>203</v>
      </c>
    </row>
    <row r="301" spans="1:7" ht="15.75" customHeight="1" x14ac:dyDescent="0.15">
      <c r="A301" s="42"/>
      <c r="B301" s="64"/>
      <c r="C301" s="31" t="s">
        <v>82</v>
      </c>
      <c r="D301" s="28">
        <v>92000</v>
      </c>
      <c r="E301" s="28">
        <v>71140</v>
      </c>
      <c r="F301" s="28">
        <f t="shared" si="14"/>
        <v>20860</v>
      </c>
      <c r="G301" s="29" t="s">
        <v>83</v>
      </c>
    </row>
    <row r="302" spans="1:7" ht="15.75" customHeight="1" x14ac:dyDescent="0.15">
      <c r="A302" s="42" t="s">
        <v>327</v>
      </c>
      <c r="B302" s="64"/>
      <c r="C302" s="36"/>
      <c r="D302" s="39">
        <f>SUM(D303,D309,D315,D330,D332,D334)</f>
        <v>41023000</v>
      </c>
      <c r="E302" s="39">
        <f>SUM(E303,E309,E315,E330,E332,E334)</f>
        <v>40963810</v>
      </c>
      <c r="F302" s="39">
        <f>SUM(D302-E302)</f>
        <v>59190</v>
      </c>
      <c r="G302" s="40"/>
    </row>
    <row r="303" spans="1:7" ht="15.75" customHeight="1" x14ac:dyDescent="0.15">
      <c r="A303" s="26"/>
      <c r="B303" s="62" t="s">
        <v>59</v>
      </c>
      <c r="C303" s="31"/>
      <c r="D303" s="28">
        <f>SUM(D304:D308)</f>
        <v>35391000</v>
      </c>
      <c r="E303" s="28">
        <f>SUM(E304:E308)</f>
        <v>35364030</v>
      </c>
      <c r="F303" s="28">
        <f>SUM(D303-E303)</f>
        <v>26970</v>
      </c>
      <c r="G303" s="29"/>
    </row>
    <row r="304" spans="1:7" ht="15.75" customHeight="1" x14ac:dyDescent="0.15">
      <c r="A304" s="30"/>
      <c r="B304" s="63"/>
      <c r="C304" s="31" t="s">
        <v>245</v>
      </c>
      <c r="D304" s="28">
        <v>20209000</v>
      </c>
      <c r="E304" s="28">
        <v>20912076</v>
      </c>
      <c r="F304" s="28">
        <f t="shared" ref="F304:F335" si="15">SUM(D304-E304)</f>
        <v>-703076</v>
      </c>
      <c r="G304" s="29"/>
    </row>
    <row r="305" spans="1:7" ht="15.75" customHeight="1" x14ac:dyDescent="0.15">
      <c r="A305" s="30"/>
      <c r="B305" s="49"/>
      <c r="C305" s="31" t="s">
        <v>345</v>
      </c>
      <c r="D305" s="28">
        <v>7581000</v>
      </c>
      <c r="E305" s="28">
        <v>7166094</v>
      </c>
      <c r="F305" s="28">
        <f t="shared" si="15"/>
        <v>414906</v>
      </c>
      <c r="G305" s="29"/>
    </row>
    <row r="306" spans="1:7" ht="15.75" customHeight="1" x14ac:dyDescent="0.15">
      <c r="A306" s="30"/>
      <c r="B306" s="49"/>
      <c r="C306" s="31" t="s">
        <v>250</v>
      </c>
      <c r="D306" s="28">
        <v>2000</v>
      </c>
      <c r="E306" s="28">
        <v>0</v>
      </c>
      <c r="F306" s="28">
        <f t="shared" si="15"/>
        <v>2000</v>
      </c>
      <c r="G306" s="29"/>
    </row>
    <row r="307" spans="1:7" ht="15.75" customHeight="1" x14ac:dyDescent="0.15">
      <c r="A307" s="30"/>
      <c r="B307" s="49"/>
      <c r="C307" s="31" t="s">
        <v>181</v>
      </c>
      <c r="D307" s="28">
        <v>5033000</v>
      </c>
      <c r="E307" s="28">
        <v>4546023</v>
      </c>
      <c r="F307" s="28">
        <f t="shared" si="15"/>
        <v>486977</v>
      </c>
      <c r="G307" s="29"/>
    </row>
    <row r="308" spans="1:7" ht="15.75" customHeight="1" x14ac:dyDescent="0.15">
      <c r="A308" s="30"/>
      <c r="B308" s="64"/>
      <c r="C308" s="31" t="s">
        <v>182</v>
      </c>
      <c r="D308" s="28">
        <v>2566000</v>
      </c>
      <c r="E308" s="28">
        <v>2739837</v>
      </c>
      <c r="F308" s="28">
        <f t="shared" si="15"/>
        <v>-173837</v>
      </c>
      <c r="G308" s="29" t="s">
        <v>94</v>
      </c>
    </row>
    <row r="309" spans="1:7" ht="15.75" customHeight="1" x14ac:dyDescent="0.15">
      <c r="A309" s="30"/>
      <c r="B309" s="62" t="s">
        <v>62</v>
      </c>
      <c r="C309" s="31"/>
      <c r="D309" s="28">
        <f>SUM(D310,D311:D313,D314)</f>
        <v>462000</v>
      </c>
      <c r="E309" s="28">
        <f>SUM(E310,E311:E313,E314)</f>
        <v>460694</v>
      </c>
      <c r="F309" s="28">
        <f t="shared" si="15"/>
        <v>1306</v>
      </c>
      <c r="G309" s="29"/>
    </row>
    <row r="310" spans="1:7" ht="15.75" customHeight="1" x14ac:dyDescent="0.15">
      <c r="A310" s="30"/>
      <c r="B310" s="63"/>
      <c r="C310" s="31" t="s">
        <v>63</v>
      </c>
      <c r="D310" s="28">
        <v>180000</v>
      </c>
      <c r="E310" s="28">
        <v>0</v>
      </c>
      <c r="F310" s="28">
        <f t="shared" si="15"/>
        <v>180000</v>
      </c>
      <c r="G310" s="29" t="s">
        <v>254</v>
      </c>
    </row>
    <row r="311" spans="1:7" ht="15.75" customHeight="1" x14ac:dyDescent="0.15">
      <c r="A311" s="30"/>
      <c r="B311" s="49"/>
      <c r="C311" s="36" t="s">
        <v>64</v>
      </c>
      <c r="D311" s="39">
        <v>34000</v>
      </c>
      <c r="E311" s="39">
        <v>0</v>
      </c>
      <c r="F311" s="39">
        <f t="shared" si="15"/>
        <v>34000</v>
      </c>
      <c r="G311" s="40" t="s">
        <v>65</v>
      </c>
    </row>
    <row r="312" spans="1:7" ht="15.75" customHeight="1" x14ac:dyDescent="0.15">
      <c r="A312" s="30"/>
      <c r="B312" s="49"/>
      <c r="C312" s="36" t="s">
        <v>381</v>
      </c>
      <c r="D312" s="39">
        <v>1000</v>
      </c>
      <c r="E312" s="39">
        <v>95829</v>
      </c>
      <c r="F312" s="39">
        <f t="shared" si="15"/>
        <v>-94829</v>
      </c>
      <c r="G312" s="40"/>
    </row>
    <row r="313" spans="1:7" ht="15.75" customHeight="1" x14ac:dyDescent="0.15">
      <c r="A313" s="30"/>
      <c r="B313" s="49"/>
      <c r="C313" s="31" t="s">
        <v>120</v>
      </c>
      <c r="D313" s="28">
        <v>202000</v>
      </c>
      <c r="E313" s="28">
        <v>339826</v>
      </c>
      <c r="F313" s="28">
        <f t="shared" si="15"/>
        <v>-137826</v>
      </c>
      <c r="G313" s="29" t="s">
        <v>69</v>
      </c>
    </row>
    <row r="314" spans="1:7" ht="15.75" customHeight="1" x14ac:dyDescent="0.15">
      <c r="A314" s="30"/>
      <c r="B314" s="64"/>
      <c r="C314" s="36" t="s">
        <v>382</v>
      </c>
      <c r="D314" s="39">
        <v>45000</v>
      </c>
      <c r="E314" s="39">
        <v>25039</v>
      </c>
      <c r="F314" s="39">
        <f t="shared" si="15"/>
        <v>19961</v>
      </c>
      <c r="G314" s="40" t="s">
        <v>145</v>
      </c>
    </row>
    <row r="315" spans="1:7" ht="15.75" customHeight="1" x14ac:dyDescent="0.15">
      <c r="A315" s="67"/>
      <c r="B315" s="72" t="s">
        <v>73</v>
      </c>
      <c r="C315" s="73"/>
      <c r="D315" s="74">
        <f>SUM(D316:D320,D321:D329)</f>
        <v>5118000</v>
      </c>
      <c r="E315" s="74">
        <f>SUM(E316:E320,E321:E329)</f>
        <v>5114286</v>
      </c>
      <c r="F315" s="74">
        <f t="shared" si="15"/>
        <v>3714</v>
      </c>
      <c r="G315" s="60"/>
    </row>
    <row r="316" spans="1:7" ht="15.75" customHeight="1" x14ac:dyDescent="0.15">
      <c r="A316" s="30"/>
      <c r="B316" s="49"/>
      <c r="C316" s="36" t="s">
        <v>74</v>
      </c>
      <c r="D316" s="28">
        <v>1000</v>
      </c>
      <c r="E316" s="39">
        <v>0</v>
      </c>
      <c r="F316" s="39">
        <f t="shared" si="15"/>
        <v>1000</v>
      </c>
      <c r="G316" s="40" t="s">
        <v>146</v>
      </c>
    </row>
    <row r="317" spans="1:7" ht="15.75" customHeight="1" x14ac:dyDescent="0.15">
      <c r="A317" s="30"/>
      <c r="B317" s="32"/>
      <c r="C317" s="31" t="s">
        <v>134</v>
      </c>
      <c r="D317" s="28">
        <v>801000</v>
      </c>
      <c r="E317" s="28">
        <v>1060362</v>
      </c>
      <c r="F317" s="28">
        <f t="shared" si="15"/>
        <v>-259362</v>
      </c>
      <c r="G317" s="29" t="s">
        <v>66</v>
      </c>
    </row>
    <row r="318" spans="1:7" ht="15.75" customHeight="1" x14ac:dyDescent="0.15">
      <c r="A318" s="30"/>
      <c r="B318" s="49"/>
      <c r="C318" s="36" t="s">
        <v>204</v>
      </c>
      <c r="D318" s="39">
        <v>1000</v>
      </c>
      <c r="E318" s="39">
        <v>0</v>
      </c>
      <c r="F318" s="39">
        <f t="shared" si="15"/>
        <v>1000</v>
      </c>
      <c r="G318" s="40" t="s">
        <v>224</v>
      </c>
    </row>
    <row r="319" spans="1:7" ht="15.75" customHeight="1" x14ac:dyDescent="0.15">
      <c r="A319" s="30"/>
      <c r="B319" s="32"/>
      <c r="C319" s="31" t="s">
        <v>147</v>
      </c>
      <c r="D319" s="28">
        <v>8000</v>
      </c>
      <c r="E319" s="28">
        <v>0</v>
      </c>
      <c r="F319" s="28">
        <f t="shared" si="15"/>
        <v>8000</v>
      </c>
      <c r="G319" s="29" t="s">
        <v>67</v>
      </c>
    </row>
    <row r="320" spans="1:7" ht="15.75" customHeight="1" x14ac:dyDescent="0.15">
      <c r="A320" s="30"/>
      <c r="B320" s="32"/>
      <c r="C320" s="31" t="s">
        <v>148</v>
      </c>
      <c r="D320" s="28">
        <v>854000</v>
      </c>
      <c r="E320" s="28">
        <v>2115061</v>
      </c>
      <c r="F320" s="28">
        <f t="shared" si="15"/>
        <v>-1261061</v>
      </c>
      <c r="G320" s="29" t="s">
        <v>68</v>
      </c>
    </row>
    <row r="321" spans="1:7" ht="15.75" customHeight="1" x14ac:dyDescent="0.15">
      <c r="A321" s="30"/>
      <c r="B321" s="49"/>
      <c r="C321" s="31" t="s">
        <v>149</v>
      </c>
      <c r="D321" s="28">
        <v>500000</v>
      </c>
      <c r="E321" s="28">
        <v>209050</v>
      </c>
      <c r="F321" s="28">
        <f t="shared" si="15"/>
        <v>290950</v>
      </c>
      <c r="G321" s="29" t="s">
        <v>76</v>
      </c>
    </row>
    <row r="322" spans="1:7" ht="15.75" customHeight="1" x14ac:dyDescent="0.15">
      <c r="A322" s="30"/>
      <c r="B322" s="32"/>
      <c r="C322" s="31" t="s">
        <v>150</v>
      </c>
      <c r="D322" s="28">
        <v>630000</v>
      </c>
      <c r="E322" s="28">
        <v>145197</v>
      </c>
      <c r="F322" s="28">
        <f t="shared" si="15"/>
        <v>484803</v>
      </c>
      <c r="G322" s="29" t="s">
        <v>78</v>
      </c>
    </row>
    <row r="323" spans="1:7" ht="15.75" customHeight="1" x14ac:dyDescent="0.15">
      <c r="A323" s="41" t="s">
        <v>351</v>
      </c>
      <c r="B323" s="32"/>
      <c r="C323" s="31" t="s">
        <v>151</v>
      </c>
      <c r="D323" s="28">
        <v>340000</v>
      </c>
      <c r="E323" s="28">
        <v>276290</v>
      </c>
      <c r="F323" s="28">
        <f t="shared" si="15"/>
        <v>63710</v>
      </c>
      <c r="G323" s="29" t="s">
        <v>105</v>
      </c>
    </row>
    <row r="324" spans="1:7" ht="15.75" customHeight="1" x14ac:dyDescent="0.15">
      <c r="A324" s="30"/>
      <c r="B324" s="32"/>
      <c r="C324" s="31" t="s">
        <v>70</v>
      </c>
      <c r="D324" s="28">
        <v>1000</v>
      </c>
      <c r="E324" s="28">
        <v>0</v>
      </c>
      <c r="F324" s="28">
        <f t="shared" si="15"/>
        <v>1000</v>
      </c>
      <c r="G324" s="29" t="s">
        <v>71</v>
      </c>
    </row>
    <row r="325" spans="1:7" ht="15.75" customHeight="1" x14ac:dyDescent="0.15">
      <c r="A325" s="30"/>
      <c r="B325" s="32"/>
      <c r="C325" s="31" t="s">
        <v>152</v>
      </c>
      <c r="D325" s="28">
        <v>346000</v>
      </c>
      <c r="E325" s="28">
        <v>148798</v>
      </c>
      <c r="F325" s="28">
        <f t="shared" si="15"/>
        <v>197202</v>
      </c>
      <c r="G325" s="29" t="s">
        <v>153</v>
      </c>
    </row>
    <row r="326" spans="1:7" ht="15.75" customHeight="1" x14ac:dyDescent="0.15">
      <c r="A326" s="30"/>
      <c r="B326" s="49"/>
      <c r="C326" s="36" t="s">
        <v>154</v>
      </c>
      <c r="D326" s="39">
        <v>300000</v>
      </c>
      <c r="E326" s="39">
        <v>253360</v>
      </c>
      <c r="F326" s="39">
        <f t="shared" si="15"/>
        <v>46640</v>
      </c>
      <c r="G326" s="40" t="s">
        <v>83</v>
      </c>
    </row>
    <row r="327" spans="1:7" ht="15.75" customHeight="1" x14ac:dyDescent="0.15">
      <c r="A327" s="30"/>
      <c r="B327" s="49"/>
      <c r="C327" s="31" t="s">
        <v>155</v>
      </c>
      <c r="D327" s="28">
        <v>1334000</v>
      </c>
      <c r="E327" s="28">
        <v>874016</v>
      </c>
      <c r="F327" s="28">
        <f t="shared" si="15"/>
        <v>459984</v>
      </c>
      <c r="G327" s="29" t="s">
        <v>205</v>
      </c>
    </row>
    <row r="328" spans="1:7" ht="15.75" customHeight="1" x14ac:dyDescent="0.15">
      <c r="A328" s="30"/>
      <c r="B328" s="49"/>
      <c r="C328" s="31" t="s">
        <v>385</v>
      </c>
      <c r="D328" s="28">
        <v>1000</v>
      </c>
      <c r="E328" s="28">
        <v>32152</v>
      </c>
      <c r="F328" s="28">
        <f t="shared" si="15"/>
        <v>-31152</v>
      </c>
      <c r="G328" s="29"/>
    </row>
    <row r="329" spans="1:7" ht="15.75" customHeight="1" x14ac:dyDescent="0.15">
      <c r="A329" s="30"/>
      <c r="B329" s="64"/>
      <c r="C329" s="31" t="s">
        <v>156</v>
      </c>
      <c r="D329" s="28">
        <v>1000</v>
      </c>
      <c r="E329" s="28">
        <v>0</v>
      </c>
      <c r="F329" s="28">
        <f t="shared" si="15"/>
        <v>1000</v>
      </c>
      <c r="G329" s="29" t="s">
        <v>369</v>
      </c>
    </row>
    <row r="330" spans="1:7" ht="15.75" customHeight="1" x14ac:dyDescent="0.15">
      <c r="A330" s="30"/>
      <c r="B330" s="62" t="s">
        <v>84</v>
      </c>
      <c r="C330" s="31"/>
      <c r="D330" s="28">
        <f>SUM(D331)</f>
        <v>50000</v>
      </c>
      <c r="E330" s="28">
        <f>SUM(E331)</f>
        <v>24800</v>
      </c>
      <c r="F330" s="28">
        <f t="shared" si="15"/>
        <v>25200</v>
      </c>
      <c r="G330" s="29"/>
    </row>
    <row r="331" spans="1:7" ht="15.75" customHeight="1" x14ac:dyDescent="0.15">
      <c r="A331" s="41"/>
      <c r="B331" s="62"/>
      <c r="C331" s="31" t="s">
        <v>85</v>
      </c>
      <c r="D331" s="28">
        <v>50000</v>
      </c>
      <c r="E331" s="28">
        <v>24800</v>
      </c>
      <c r="F331" s="28">
        <f t="shared" si="15"/>
        <v>25200</v>
      </c>
      <c r="G331" s="29" t="s">
        <v>244</v>
      </c>
    </row>
    <row r="332" spans="1:7" ht="15.75" customHeight="1" x14ac:dyDescent="0.15">
      <c r="A332" s="30"/>
      <c r="B332" s="64" t="s">
        <v>157</v>
      </c>
      <c r="C332" s="36"/>
      <c r="D332" s="39">
        <f>SUM(D333)</f>
        <v>1000</v>
      </c>
      <c r="E332" s="39">
        <f>SUM(E333)</f>
        <v>0</v>
      </c>
      <c r="F332" s="39">
        <f t="shared" si="15"/>
        <v>1000</v>
      </c>
      <c r="G332" s="40"/>
    </row>
    <row r="333" spans="1:7" ht="15.75" customHeight="1" x14ac:dyDescent="0.15">
      <c r="A333" s="30"/>
      <c r="B333" s="64"/>
      <c r="C333" s="36" t="s">
        <v>158</v>
      </c>
      <c r="D333" s="39">
        <v>1000</v>
      </c>
      <c r="E333" s="39">
        <v>0</v>
      </c>
      <c r="F333" s="39">
        <f t="shared" si="15"/>
        <v>1000</v>
      </c>
      <c r="G333" s="40" t="s">
        <v>225</v>
      </c>
    </row>
    <row r="334" spans="1:7" ht="15.75" customHeight="1" x14ac:dyDescent="0.15">
      <c r="A334" s="30"/>
      <c r="B334" s="75" t="s">
        <v>159</v>
      </c>
      <c r="C334" s="31"/>
      <c r="D334" s="28">
        <f>SUM(D335)</f>
        <v>1000</v>
      </c>
      <c r="E334" s="28">
        <f>SUM(E335)</f>
        <v>0</v>
      </c>
      <c r="F334" s="28">
        <f t="shared" si="15"/>
        <v>1000</v>
      </c>
      <c r="G334" s="29"/>
    </row>
    <row r="335" spans="1:7" ht="15.75" customHeight="1" x14ac:dyDescent="0.15">
      <c r="A335" s="42"/>
      <c r="B335" s="62"/>
      <c r="C335" s="31" t="s">
        <v>160</v>
      </c>
      <c r="D335" s="28">
        <v>1000</v>
      </c>
      <c r="E335" s="28">
        <v>0</v>
      </c>
      <c r="F335" s="28">
        <f t="shared" si="15"/>
        <v>1000</v>
      </c>
      <c r="G335" s="29" t="s">
        <v>226</v>
      </c>
    </row>
    <row r="336" spans="1:7" ht="18.75" x14ac:dyDescent="0.15">
      <c r="A336" s="42" t="s">
        <v>328</v>
      </c>
      <c r="B336" s="64"/>
      <c r="C336" s="36"/>
      <c r="D336" s="39">
        <f>SUM(D337,D342,D348,D358,D360)</f>
        <v>12567000</v>
      </c>
      <c r="E336" s="39">
        <f>SUM(E337,E342,E348,E358,E360)</f>
        <v>12527795</v>
      </c>
      <c r="F336" s="39">
        <f>SUM(D336-E336)</f>
        <v>39205</v>
      </c>
      <c r="G336" s="40"/>
    </row>
    <row r="337" spans="1:7" ht="18.75" x14ac:dyDescent="0.15">
      <c r="A337" s="26"/>
      <c r="B337" s="62" t="s">
        <v>59</v>
      </c>
      <c r="C337" s="31"/>
      <c r="D337" s="28">
        <f>SUM(D338:D339,D340,D341)</f>
        <v>11948000</v>
      </c>
      <c r="E337" s="28">
        <f>SUM(E338:E339,E340,E341)</f>
        <v>11932422</v>
      </c>
      <c r="F337" s="28">
        <f>SUM(D337-E337)</f>
        <v>15578</v>
      </c>
      <c r="G337" s="29"/>
    </row>
    <row r="338" spans="1:7" ht="18.75" x14ac:dyDescent="0.15">
      <c r="A338" s="30"/>
      <c r="B338" s="63"/>
      <c r="C338" s="31" t="s">
        <v>245</v>
      </c>
      <c r="D338" s="28">
        <v>7390000</v>
      </c>
      <c r="E338" s="28">
        <v>7646342</v>
      </c>
      <c r="F338" s="28">
        <f t="shared" ref="F338:F360" si="16">SUM(D338-E338)</f>
        <v>-256342</v>
      </c>
      <c r="G338" s="29" t="s">
        <v>60</v>
      </c>
    </row>
    <row r="339" spans="1:7" ht="18.75" x14ac:dyDescent="0.15">
      <c r="A339" s="30"/>
      <c r="B339" s="49"/>
      <c r="C339" s="31" t="s">
        <v>345</v>
      </c>
      <c r="D339" s="28">
        <v>2191000</v>
      </c>
      <c r="E339" s="28">
        <v>2227607</v>
      </c>
      <c r="F339" s="28">
        <f t="shared" si="16"/>
        <v>-36607</v>
      </c>
      <c r="G339" s="29"/>
    </row>
    <row r="340" spans="1:7" ht="18.75" x14ac:dyDescent="0.15">
      <c r="A340" s="30"/>
      <c r="B340" s="49"/>
      <c r="C340" s="31" t="s">
        <v>61</v>
      </c>
      <c r="D340" s="28">
        <v>1537000</v>
      </c>
      <c r="E340" s="28">
        <v>1396205</v>
      </c>
      <c r="F340" s="28">
        <f t="shared" si="16"/>
        <v>140795</v>
      </c>
      <c r="G340" s="29"/>
    </row>
    <row r="341" spans="1:7" ht="18.75" x14ac:dyDescent="0.15">
      <c r="A341" s="30"/>
      <c r="B341" s="64"/>
      <c r="C341" s="31" t="s">
        <v>93</v>
      </c>
      <c r="D341" s="28">
        <v>830000</v>
      </c>
      <c r="E341" s="28">
        <v>662268</v>
      </c>
      <c r="F341" s="28">
        <f t="shared" si="16"/>
        <v>167732</v>
      </c>
      <c r="G341" s="29" t="s">
        <v>94</v>
      </c>
    </row>
    <row r="342" spans="1:7" ht="18.75" x14ac:dyDescent="0.15">
      <c r="A342" s="30"/>
      <c r="B342" s="62" t="s">
        <v>62</v>
      </c>
      <c r="C342" s="31"/>
      <c r="D342" s="28">
        <f>SUM(D343:D345,D346:D347)</f>
        <v>346000</v>
      </c>
      <c r="E342" s="28">
        <f>SUM(E343:E345,E346:E347)</f>
        <v>344010</v>
      </c>
      <c r="F342" s="28">
        <f t="shared" si="16"/>
        <v>1990</v>
      </c>
      <c r="G342" s="29"/>
    </row>
    <row r="343" spans="1:7" ht="18.75" x14ac:dyDescent="0.15">
      <c r="A343" s="30"/>
      <c r="B343" s="70"/>
      <c r="C343" s="31" t="s">
        <v>95</v>
      </c>
      <c r="D343" s="28">
        <v>34000</v>
      </c>
      <c r="E343" s="28">
        <v>23600</v>
      </c>
      <c r="F343" s="28">
        <f t="shared" si="16"/>
        <v>10400</v>
      </c>
      <c r="G343" s="29" t="s">
        <v>65</v>
      </c>
    </row>
    <row r="344" spans="1:7" ht="18.75" x14ac:dyDescent="0.15">
      <c r="A344" s="41" t="s">
        <v>351</v>
      </c>
      <c r="B344" s="49"/>
      <c r="C344" s="36" t="s">
        <v>96</v>
      </c>
      <c r="D344" s="39">
        <v>180000</v>
      </c>
      <c r="E344" s="39">
        <v>317330</v>
      </c>
      <c r="F344" s="39">
        <f t="shared" si="16"/>
        <v>-137330</v>
      </c>
      <c r="G344" s="40" t="s">
        <v>66</v>
      </c>
    </row>
    <row r="345" spans="1:7" ht="18.75" x14ac:dyDescent="0.15">
      <c r="A345" s="30"/>
      <c r="B345" s="49"/>
      <c r="C345" s="31" t="s">
        <v>97</v>
      </c>
      <c r="D345" s="28">
        <v>129000</v>
      </c>
      <c r="E345" s="28">
        <v>0</v>
      </c>
      <c r="F345" s="28">
        <f t="shared" si="16"/>
        <v>129000</v>
      </c>
      <c r="G345" s="29" t="s">
        <v>69</v>
      </c>
    </row>
    <row r="346" spans="1:7" ht="18.75" x14ac:dyDescent="0.15">
      <c r="A346" s="30"/>
      <c r="B346" s="49"/>
      <c r="C346" s="31" t="s">
        <v>98</v>
      </c>
      <c r="D346" s="28">
        <v>2000</v>
      </c>
      <c r="E346" s="28">
        <v>3080</v>
      </c>
      <c r="F346" s="28">
        <f t="shared" si="16"/>
        <v>-1080</v>
      </c>
      <c r="G346" s="29" t="s">
        <v>145</v>
      </c>
    </row>
    <row r="347" spans="1:7" ht="18.75" x14ac:dyDescent="0.15">
      <c r="A347" s="30"/>
      <c r="B347" s="64"/>
      <c r="C347" s="31" t="s">
        <v>148</v>
      </c>
      <c r="D347" s="28">
        <v>1000</v>
      </c>
      <c r="E347" s="28">
        <v>0</v>
      </c>
      <c r="F347" s="28">
        <f t="shared" si="16"/>
        <v>1000</v>
      </c>
      <c r="G347" s="29" t="s">
        <v>206</v>
      </c>
    </row>
    <row r="348" spans="1:7" ht="18.75" x14ac:dyDescent="0.15">
      <c r="A348" s="30"/>
      <c r="B348" s="62" t="s">
        <v>73</v>
      </c>
      <c r="C348" s="31"/>
      <c r="D348" s="28">
        <f>SUM(D349:D357)</f>
        <v>252000</v>
      </c>
      <c r="E348" s="28">
        <f>SUM(E349:E357)</f>
        <v>251363</v>
      </c>
      <c r="F348" s="28">
        <f t="shared" si="16"/>
        <v>637</v>
      </c>
      <c r="G348" s="29"/>
    </row>
    <row r="349" spans="1:7" ht="18.75" x14ac:dyDescent="0.15">
      <c r="A349" s="30"/>
      <c r="B349" s="68"/>
      <c r="C349" s="31" t="s">
        <v>386</v>
      </c>
      <c r="D349" s="39">
        <v>1000</v>
      </c>
      <c r="E349" s="28">
        <v>147642</v>
      </c>
      <c r="F349" s="28">
        <f t="shared" si="16"/>
        <v>-146642</v>
      </c>
      <c r="G349" s="29" t="s">
        <v>387</v>
      </c>
    </row>
    <row r="350" spans="1:7" ht="18.75" x14ac:dyDescent="0.15">
      <c r="A350" s="30"/>
      <c r="B350" s="49"/>
      <c r="C350" s="36" t="s">
        <v>114</v>
      </c>
      <c r="D350" s="28">
        <v>3000</v>
      </c>
      <c r="E350" s="39">
        <v>0</v>
      </c>
      <c r="F350" s="39">
        <f t="shared" si="16"/>
        <v>3000</v>
      </c>
      <c r="G350" s="40" t="s">
        <v>67</v>
      </c>
    </row>
    <row r="351" spans="1:7" ht="18.75" x14ac:dyDescent="0.15">
      <c r="A351" s="30"/>
      <c r="B351" s="32"/>
      <c r="C351" s="31" t="s">
        <v>77</v>
      </c>
      <c r="D351" s="28">
        <v>80000</v>
      </c>
      <c r="E351" s="28">
        <v>57331</v>
      </c>
      <c r="F351" s="28">
        <f t="shared" si="16"/>
        <v>22669</v>
      </c>
      <c r="G351" s="29" t="s">
        <v>78</v>
      </c>
    </row>
    <row r="352" spans="1:7" ht="18.75" x14ac:dyDescent="0.15">
      <c r="A352" s="30"/>
      <c r="B352" s="49"/>
      <c r="C352" s="36" t="s">
        <v>79</v>
      </c>
      <c r="D352" s="39">
        <v>1000</v>
      </c>
      <c r="E352" s="39">
        <v>0</v>
      </c>
      <c r="F352" s="39">
        <f t="shared" si="16"/>
        <v>1000</v>
      </c>
      <c r="G352" s="40" t="s">
        <v>227</v>
      </c>
    </row>
    <row r="353" spans="1:7" ht="18.75" x14ac:dyDescent="0.15">
      <c r="A353" s="30"/>
      <c r="B353" s="32"/>
      <c r="C353" s="31" t="s">
        <v>121</v>
      </c>
      <c r="D353" s="28">
        <v>1000</v>
      </c>
      <c r="E353" s="28">
        <v>17000</v>
      </c>
      <c r="F353" s="28">
        <f t="shared" si="16"/>
        <v>-16000</v>
      </c>
      <c r="G353" s="29" t="s">
        <v>228</v>
      </c>
    </row>
    <row r="354" spans="1:7" ht="18.75" x14ac:dyDescent="0.15">
      <c r="A354" s="30"/>
      <c r="B354" s="49"/>
      <c r="C354" s="36" t="s">
        <v>106</v>
      </c>
      <c r="D354" s="28">
        <v>150000</v>
      </c>
      <c r="E354" s="39">
        <v>0</v>
      </c>
      <c r="F354" s="39">
        <f t="shared" si="16"/>
        <v>150000</v>
      </c>
      <c r="G354" s="40" t="s">
        <v>142</v>
      </c>
    </row>
    <row r="355" spans="1:7" ht="18.75" x14ac:dyDescent="0.15">
      <c r="A355" s="30"/>
      <c r="B355" s="49"/>
      <c r="C355" s="31" t="s">
        <v>117</v>
      </c>
      <c r="D355" s="28">
        <v>1000</v>
      </c>
      <c r="E355" s="28">
        <v>0</v>
      </c>
      <c r="F355" s="28">
        <f t="shared" si="16"/>
        <v>1000</v>
      </c>
      <c r="G355" s="29" t="s">
        <v>161</v>
      </c>
    </row>
    <row r="356" spans="1:7" ht="18.75" x14ac:dyDescent="0.15">
      <c r="A356" s="30"/>
      <c r="B356" s="49"/>
      <c r="C356" s="31" t="s">
        <v>118</v>
      </c>
      <c r="D356" s="28">
        <v>1000</v>
      </c>
      <c r="E356" s="28">
        <v>0</v>
      </c>
      <c r="F356" s="28">
        <f t="shared" si="16"/>
        <v>1000</v>
      </c>
      <c r="G356" s="29" t="s">
        <v>110</v>
      </c>
    </row>
    <row r="357" spans="1:7" ht="18.75" x14ac:dyDescent="0.15">
      <c r="A357" s="30"/>
      <c r="B357" s="64"/>
      <c r="C357" s="31" t="s">
        <v>162</v>
      </c>
      <c r="D357" s="28">
        <v>14000</v>
      </c>
      <c r="E357" s="28">
        <v>29390</v>
      </c>
      <c r="F357" s="28">
        <f t="shared" si="16"/>
        <v>-15390</v>
      </c>
      <c r="G357" s="29" t="s">
        <v>83</v>
      </c>
    </row>
    <row r="358" spans="1:7" ht="18.75" x14ac:dyDescent="0.15">
      <c r="A358" s="30"/>
      <c r="B358" s="62" t="s">
        <v>84</v>
      </c>
      <c r="C358" s="31"/>
      <c r="D358" s="28">
        <f>SUM(D359)</f>
        <v>20000</v>
      </c>
      <c r="E358" s="28">
        <f>SUM(E359)</f>
        <v>0</v>
      </c>
      <c r="F358" s="28">
        <f t="shared" si="16"/>
        <v>20000</v>
      </c>
      <c r="G358" s="29"/>
    </row>
    <row r="359" spans="1:7" ht="18.75" x14ac:dyDescent="0.15">
      <c r="A359" s="41"/>
      <c r="B359" s="62"/>
      <c r="C359" s="31" t="s">
        <v>85</v>
      </c>
      <c r="D359" s="28">
        <v>20000</v>
      </c>
      <c r="E359" s="28">
        <v>0</v>
      </c>
      <c r="F359" s="28">
        <f t="shared" si="16"/>
        <v>20000</v>
      </c>
      <c r="G359" s="29" t="s">
        <v>144</v>
      </c>
    </row>
    <row r="360" spans="1:7" ht="18.75" x14ac:dyDescent="0.15">
      <c r="A360" s="30"/>
      <c r="B360" s="64" t="s">
        <v>163</v>
      </c>
      <c r="C360" s="36"/>
      <c r="D360" s="39">
        <f>SUM(D361)</f>
        <v>1000</v>
      </c>
      <c r="E360" s="39">
        <f>SUM(E361)</f>
        <v>0</v>
      </c>
      <c r="F360" s="39">
        <f t="shared" si="16"/>
        <v>1000</v>
      </c>
      <c r="G360" s="40"/>
    </row>
    <row r="361" spans="1:7" ht="18.75" x14ac:dyDescent="0.15">
      <c r="A361" s="42"/>
      <c r="B361" s="62"/>
      <c r="C361" s="31" t="s">
        <v>164</v>
      </c>
      <c r="D361" s="28">
        <v>1000</v>
      </c>
      <c r="E361" s="28">
        <v>0</v>
      </c>
      <c r="F361" s="28">
        <f>SUM(D361-E361)</f>
        <v>1000</v>
      </c>
      <c r="G361" s="52" t="s">
        <v>165</v>
      </c>
    </row>
    <row r="362" spans="1:7" ht="38.25" customHeight="1" thickBot="1" x14ac:dyDescent="0.2">
      <c r="A362" s="88" t="s">
        <v>400</v>
      </c>
      <c r="B362" s="89"/>
      <c r="C362" s="90"/>
      <c r="D362" s="53">
        <f>SUM(D8,D44,D66,D74,D84,D109,D124,D148,D163,D177,D183,D193,D206,D212,D228,D242,D258,D281,D302,D336)</f>
        <v>214164000</v>
      </c>
      <c r="E362" s="53">
        <f>SUM(E8,E44,E66,E74,E84,E109,E124,E148,E163,E177,E183,E193,E206,E212,E228,E242,E258,E281,E302,E336)</f>
        <v>198968992</v>
      </c>
      <c r="F362" s="21">
        <f>SUM(D362-E362)</f>
        <v>15195008</v>
      </c>
      <c r="G362" s="13"/>
    </row>
    <row r="363" spans="1:7" ht="38.25" customHeight="1" x14ac:dyDescent="0.15">
      <c r="A363" s="14" t="s">
        <v>397</v>
      </c>
      <c r="B363" s="15">
        <f>SUM('歳入(その他収入あり確定)'!E130)</f>
        <v>224646861</v>
      </c>
      <c r="C363" s="16" t="s">
        <v>215</v>
      </c>
      <c r="D363" s="20" t="s">
        <v>214</v>
      </c>
      <c r="E363" s="17">
        <f>B363-B364</f>
        <v>25677869</v>
      </c>
      <c r="F363" s="16" t="s">
        <v>215</v>
      </c>
    </row>
    <row r="364" spans="1:7" ht="38.25" customHeight="1" x14ac:dyDescent="0.15">
      <c r="A364" s="14" t="s">
        <v>398</v>
      </c>
      <c r="B364" s="18">
        <f>E362</f>
        <v>198968992</v>
      </c>
      <c r="C364" s="19" t="s">
        <v>215</v>
      </c>
      <c r="D364" s="22" t="s">
        <v>219</v>
      </c>
      <c r="E364" s="15">
        <v>10670789</v>
      </c>
      <c r="F364" s="16" t="s">
        <v>215</v>
      </c>
    </row>
    <row r="365" spans="1:7" ht="38.25" customHeight="1" x14ac:dyDescent="0.15">
      <c r="C365" s="6"/>
      <c r="D365" s="22" t="s">
        <v>239</v>
      </c>
      <c r="E365" s="76">
        <f>E363-E364</f>
        <v>15007080</v>
      </c>
      <c r="F365" s="16" t="s">
        <v>215</v>
      </c>
    </row>
    <row r="366" spans="1:7" ht="38.25" customHeight="1" x14ac:dyDescent="0.15">
      <c r="C366" s="6"/>
      <c r="D366" s="4"/>
      <c r="E366" s="4"/>
    </row>
    <row r="367" spans="1:7" ht="38.25" customHeight="1" x14ac:dyDescent="0.15">
      <c r="C367" s="4"/>
      <c r="D367" s="4"/>
      <c r="E367" s="4"/>
    </row>
    <row r="368" spans="1:7" ht="38.25" customHeight="1" x14ac:dyDescent="0.15">
      <c r="C368" s="4"/>
      <c r="D368" s="4"/>
      <c r="E368" s="4"/>
    </row>
  </sheetData>
  <mergeCells count="11">
    <mergeCell ref="F6:F7"/>
    <mergeCell ref="G6:G7"/>
    <mergeCell ref="A362:C362"/>
    <mergeCell ref="A1:G2"/>
    <mergeCell ref="A3:G3"/>
    <mergeCell ref="A4:B4"/>
    <mergeCell ref="A5:B5"/>
    <mergeCell ref="D5:F5"/>
    <mergeCell ref="A6:C6"/>
    <mergeCell ref="D6:D7"/>
    <mergeCell ref="E6:E7"/>
  </mergeCells>
  <phoneticPr fontId="2"/>
  <printOptions horizontalCentered="1"/>
  <pageMargins left="0.59055118110236227" right="0.59055118110236227" top="0.59055118110236227" bottom="0.39370078740157483" header="0.51181102362204722" footer="0.23622047244094491"/>
  <pageSetup paperSize="9" scale="55" orientation="landscape" horizontalDpi="4294967294" verticalDpi="300" r:id="rId1"/>
  <headerFooter alignWithMargins="0"/>
  <rowBreaks count="6" manualBreakCount="6">
    <brk id="73" max="16383" man="1"/>
    <brk id="123" max="16383" man="1"/>
    <brk id="176" max="16383" man="1"/>
    <brk id="227" max="16383" man="1"/>
    <brk id="280" max="16383" man="1"/>
    <brk id="335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20" sqref="D20"/>
    </sheetView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歳入</vt:lpstr>
      <vt:lpstr>歳入(その他収入あり確定)</vt:lpstr>
      <vt:lpstr>歳出 (確定)</vt:lpstr>
      <vt:lpstr>Sheet1</vt:lpstr>
      <vt:lpstr>歳入!Print_Area</vt:lpstr>
      <vt:lpstr>'歳出 (確定)'!Print_Titles</vt:lpstr>
      <vt:lpstr>歳入!Print_Titles</vt:lpstr>
      <vt:lpstr>'歳入(その他収入あり確定)'!Print_Titles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広野町社会福祉協議会</dc:creator>
  <cp:lastModifiedBy>HS01</cp:lastModifiedBy>
  <cp:lastPrinted>2021-06-03T01:43:15Z</cp:lastPrinted>
  <dcterms:created xsi:type="dcterms:W3CDTF">2001-06-21T04:16:25Z</dcterms:created>
  <dcterms:modified xsi:type="dcterms:W3CDTF">2021-06-03T01:47:09Z</dcterms:modified>
</cp:coreProperties>
</file>