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705" tabRatio="862" activeTab="0"/>
  </bookViews>
  <sheets>
    <sheet name="総括(入)" sheetId="1" r:id="rId1"/>
    <sheet name="総括(出)" sheetId="2" r:id="rId2"/>
  </sheets>
  <definedNames>
    <definedName name="_xlnm.Print_Titles" localSheetId="1">'総括(出)'!$1:$7</definedName>
    <definedName name="_xlnm.Print_Titles" localSheetId="0">'総括(入)'!$1:$7</definedName>
  </definedNames>
  <calcPr fullCalcOnLoad="1"/>
</workbook>
</file>

<file path=xl/sharedStrings.xml><?xml version="1.0" encoding="utf-8"?>
<sst xmlns="http://schemas.openxmlformats.org/spreadsheetml/2006/main" count="342" uniqueCount="306">
  <si>
    <t>会計名　一般会計</t>
  </si>
  <si>
    <t>大</t>
  </si>
  <si>
    <t>中</t>
  </si>
  <si>
    <t>当年度予算額</t>
  </si>
  <si>
    <t>前年度予算額</t>
  </si>
  <si>
    <t>科　　　目</t>
  </si>
  <si>
    <t>区　　　分</t>
  </si>
  <si>
    <t>説　明（ 積 算 内 訳 ）</t>
  </si>
  <si>
    <t>増 減 額</t>
  </si>
  <si>
    <t>法人名　社会福祉法人 広野町社会福祉協議会</t>
  </si>
  <si>
    <t>単位：円</t>
  </si>
  <si>
    <t>1.人件費支出</t>
  </si>
  <si>
    <t>1.役員報酬</t>
  </si>
  <si>
    <t>臨時運転手賃金</t>
  </si>
  <si>
    <t>登録ﾍﾙﾊﾟｰ賃金</t>
  </si>
  <si>
    <t>臨時栄養士賃金</t>
  </si>
  <si>
    <t>扶養手当</t>
  </si>
  <si>
    <t>期末手当</t>
  </si>
  <si>
    <t>勤勉手当</t>
  </si>
  <si>
    <t>通勤手当</t>
  </si>
  <si>
    <t>時間外勤務手当</t>
  </si>
  <si>
    <t>特殊勤務手当</t>
  </si>
  <si>
    <t>住居手当</t>
  </si>
  <si>
    <t>社会保険料</t>
  </si>
  <si>
    <t>厚生費（健康診断）</t>
  </si>
  <si>
    <t>退職共済掛金</t>
  </si>
  <si>
    <t>2.事務費支出</t>
  </si>
  <si>
    <t>1.福利厚生費</t>
  </si>
  <si>
    <t>保菌検査料</t>
  </si>
  <si>
    <t>感染予防検査料</t>
  </si>
  <si>
    <t>被服費</t>
  </si>
  <si>
    <t>2.旅費交通費</t>
  </si>
  <si>
    <t>一般旅費</t>
  </si>
  <si>
    <t>管理職手当</t>
  </si>
  <si>
    <t>1.会費収入</t>
  </si>
  <si>
    <t>特別会員会費収入</t>
  </si>
  <si>
    <t>2.寄付金収入</t>
  </si>
  <si>
    <t>1.寄付金収入</t>
  </si>
  <si>
    <t>一般寄付金収入</t>
  </si>
  <si>
    <t>特別寄付金収入</t>
  </si>
  <si>
    <t>1.町補助金収入</t>
  </si>
  <si>
    <t>専門員設置補助金</t>
  </si>
  <si>
    <t>老人福祉ｾﾝﾀｰ財産管理事業</t>
  </si>
  <si>
    <t>生きがい事業（ﾐﾆﾃﾞｲ）</t>
  </si>
  <si>
    <t>老人ｸﾗﾌﾞ指導事務事業</t>
  </si>
  <si>
    <t>自立支援ﾎｰﾑﾍﾙﾌﾟｻｰﾋﾞｽ事業</t>
  </si>
  <si>
    <t>寝具洗濯乾燥消毒ｻｰﾋﾞｽ事業</t>
  </si>
  <si>
    <t>配食ｻｰﾋﾞｽ事業</t>
  </si>
  <si>
    <t>外出支援ｻｰﾋﾞｽ事業</t>
  </si>
  <si>
    <t>軽度生活援助ｻｰﾋﾞｽ事業</t>
  </si>
  <si>
    <t>生きがい活動支援通所事業</t>
  </si>
  <si>
    <t>地域包括支援ｾﾝﾀｰ設置経営事業</t>
  </si>
  <si>
    <t>1.一般募金配分金収入</t>
  </si>
  <si>
    <t>共同募金配分金収入</t>
  </si>
  <si>
    <t>2.歳末たすけあい配分金収入</t>
  </si>
  <si>
    <t>歳末たすけあい配分金収入</t>
  </si>
  <si>
    <t>1.介護報酬収入</t>
  </si>
  <si>
    <t>訪問介護事業介護報酬</t>
  </si>
  <si>
    <t>通所介護事業介護報酬</t>
  </si>
  <si>
    <t>2.利用者負担金収入</t>
  </si>
  <si>
    <t>訪問介護事業利用者収入</t>
  </si>
  <si>
    <t>公費請求額</t>
  </si>
  <si>
    <t>介護保険介護給付費</t>
  </si>
  <si>
    <t>要介護認定調査委託料</t>
  </si>
  <si>
    <t>1.運営費収入</t>
  </si>
  <si>
    <t>1.雑収入</t>
  </si>
  <si>
    <t>1.受取利息配当金収入</t>
  </si>
  <si>
    <t>基本財産収入</t>
  </si>
  <si>
    <t>運用財産収入</t>
  </si>
  <si>
    <t>1.経理区分間繰入金収入</t>
  </si>
  <si>
    <t>1.利用者負担金収入</t>
  </si>
  <si>
    <t>処遇改善手当</t>
  </si>
  <si>
    <t>5.退職共済掛金</t>
  </si>
  <si>
    <t>4.法定福利費</t>
  </si>
  <si>
    <t>3.職員諸手当</t>
  </si>
  <si>
    <t>職員俸給</t>
  </si>
  <si>
    <t>2.職員俸給</t>
  </si>
  <si>
    <t>1.歳出総括合計</t>
  </si>
  <si>
    <t>会長報酬</t>
  </si>
  <si>
    <t>一般会員会費収入</t>
  </si>
  <si>
    <t>労働保険料</t>
  </si>
  <si>
    <t>広桜荘管理事業</t>
  </si>
  <si>
    <t>経営会費用弁償費</t>
  </si>
  <si>
    <t>3.研修費</t>
  </si>
  <si>
    <t>役員研修旅費</t>
  </si>
  <si>
    <t>職員研修旅費</t>
  </si>
  <si>
    <t>4.消耗品費</t>
  </si>
  <si>
    <t>消耗品費</t>
  </si>
  <si>
    <t>5.器具什器費</t>
  </si>
  <si>
    <t>6.印刷製本費</t>
  </si>
  <si>
    <t>印刷製本費</t>
  </si>
  <si>
    <t>7.水道光熱費</t>
  </si>
  <si>
    <t>水道光熱費</t>
  </si>
  <si>
    <t>8.通信運搬費</t>
  </si>
  <si>
    <t>通信運搬費</t>
  </si>
  <si>
    <t>電話料</t>
  </si>
  <si>
    <t>郵便料</t>
  </si>
  <si>
    <t>9.会議費</t>
  </si>
  <si>
    <t>食糧費</t>
  </si>
  <si>
    <t>10.委託費</t>
  </si>
  <si>
    <t>11.手数料</t>
  </si>
  <si>
    <t>手数料</t>
  </si>
  <si>
    <t>振込手数料</t>
  </si>
  <si>
    <t>安全運転管理者講習会手数料</t>
  </si>
  <si>
    <t>12.賃借料</t>
  </si>
  <si>
    <t>使用料</t>
  </si>
  <si>
    <t>13.渉外費</t>
  </si>
  <si>
    <t>慶弔費</t>
  </si>
  <si>
    <t>3.事業費支出</t>
  </si>
  <si>
    <t>1.諸謝金</t>
  </si>
  <si>
    <t>配食報償費</t>
  </si>
  <si>
    <t>軽度報償費</t>
  </si>
  <si>
    <t>備品購入費</t>
  </si>
  <si>
    <t>電気代</t>
  </si>
  <si>
    <t>車両検査料</t>
  </si>
  <si>
    <t>燃料費</t>
  </si>
  <si>
    <t>車両燃料費</t>
  </si>
  <si>
    <t>車両修繕費</t>
  </si>
  <si>
    <t>施設修繕費</t>
  </si>
  <si>
    <t>地域福祉活動推進費</t>
  </si>
  <si>
    <t>調査連絡費</t>
  </si>
  <si>
    <t>情報誌発行経費</t>
  </si>
  <si>
    <t>ﾊﾟｿｺﾝ保守点検料</t>
  </si>
  <si>
    <t>配食委託料</t>
  </si>
  <si>
    <t>寝具洗濯乾燥消毒ｻｰﾋﾞｽ事業</t>
  </si>
  <si>
    <t>敷地内管理委託費</t>
  </si>
  <si>
    <t>庭園植木剪定</t>
  </si>
  <si>
    <t>消防設備点検料（南双設備）</t>
  </si>
  <si>
    <t>ﾍﾙｽﾄﾛﾝ保守点検料</t>
  </si>
  <si>
    <t>ｺﾝﾋﾟｭｰﾀ保守点検料（年額）</t>
  </si>
  <si>
    <t>委託費（通所）</t>
  </si>
  <si>
    <t>ｾﾝﾀｰ建築物定期報告書作成委託料</t>
  </si>
  <si>
    <t>任意保険料</t>
  </si>
  <si>
    <t>社協総合補償保険</t>
  </si>
  <si>
    <t>送迎保険料・ﾎﾞﾗﾝﾃｨｱ保険料</t>
  </si>
  <si>
    <t>機械借上料</t>
  </si>
  <si>
    <t>賃借料</t>
  </si>
  <si>
    <t>重量税</t>
  </si>
  <si>
    <t>消費税</t>
  </si>
  <si>
    <t>利用者</t>
  </si>
  <si>
    <t>給食費</t>
  </si>
  <si>
    <t>歳末事業</t>
  </si>
  <si>
    <t>4.助成金支出</t>
  </si>
  <si>
    <t>1.助成金支出</t>
  </si>
  <si>
    <t>老人ｸﾗﾌﾞ連合会助成金</t>
  </si>
  <si>
    <t>障害者福祉協会助成金</t>
  </si>
  <si>
    <t>障害児（者）親の会助成金</t>
  </si>
  <si>
    <t>戦没者遺族会助成金</t>
  </si>
  <si>
    <t>母子寡婦福祉会助成金</t>
  </si>
  <si>
    <t>5.負担金支出</t>
  </si>
  <si>
    <t>1.負担金支出</t>
  </si>
  <si>
    <t>負担金支出</t>
  </si>
  <si>
    <t>社会保険協会県支部会費</t>
  </si>
  <si>
    <t>県社協会員会費</t>
  </si>
  <si>
    <t>養護教育振興会負担金</t>
  </si>
  <si>
    <t>県社会福祉予算対策委員会負担金</t>
  </si>
  <si>
    <t>安全運転管理者協会富岡支部負担金</t>
  </si>
  <si>
    <t>福利厚生ｾﾝﾀｰ加入金</t>
  </si>
  <si>
    <t>その他大会等負担金</t>
  </si>
  <si>
    <t>車両整備管理者研修会負担金</t>
  </si>
  <si>
    <t>6.退職給与積立金積立支出</t>
  </si>
  <si>
    <t>1.退職給与積立金積立支出</t>
  </si>
  <si>
    <t>退職給与積立金積立支出</t>
  </si>
  <si>
    <t>7.特別基金積立金積立支出</t>
  </si>
  <si>
    <t>1.特別基金積立金積立支出</t>
  </si>
  <si>
    <t>特別基金積立金積立支出</t>
  </si>
  <si>
    <t>8.予備費</t>
  </si>
  <si>
    <t>1.予備費</t>
  </si>
  <si>
    <t>予備費</t>
  </si>
  <si>
    <t>9.固定資産取得支出</t>
  </si>
  <si>
    <t>1.固定資産取得支出</t>
  </si>
  <si>
    <t>車両運搬具取得支出</t>
  </si>
  <si>
    <t>1.経理区分間繰入金支出</t>
  </si>
  <si>
    <t>経理区分間繰入金支出</t>
  </si>
  <si>
    <t>1.存目</t>
  </si>
  <si>
    <t>存目</t>
  </si>
  <si>
    <t>1.罹災基金積立金支出</t>
  </si>
  <si>
    <t>罹災基金積立金支出</t>
  </si>
  <si>
    <t>4.印刷製本費</t>
  </si>
  <si>
    <t>1.受託金収入</t>
  </si>
  <si>
    <t>2.その他の消耗品費</t>
  </si>
  <si>
    <t>ボランティア事業</t>
  </si>
  <si>
    <t>5.水道光熱費</t>
  </si>
  <si>
    <t>6.車両費</t>
  </si>
  <si>
    <t>民協合同研修会費用弁償費</t>
  </si>
  <si>
    <t>理事会費用弁償費</t>
  </si>
  <si>
    <t>監事会費用弁償費</t>
  </si>
  <si>
    <t>評議員会費用弁償費</t>
  </si>
  <si>
    <t>入浴車保守点検料</t>
  </si>
  <si>
    <t>8.車両燃料費</t>
  </si>
  <si>
    <t>1.助成金収入</t>
  </si>
  <si>
    <t>1.賠償金収入</t>
  </si>
  <si>
    <t>評議員謝礼（存目）</t>
  </si>
  <si>
    <t>機械警備委託料</t>
  </si>
  <si>
    <t>14.車両燃料費</t>
  </si>
  <si>
    <t>15.車両費</t>
  </si>
  <si>
    <t>16.損害保険料</t>
  </si>
  <si>
    <t>17.租税公課</t>
  </si>
  <si>
    <t>謝礼等（ボラ）</t>
  </si>
  <si>
    <t>9.経理区分間繰入金支出</t>
  </si>
  <si>
    <t>10.存目</t>
  </si>
  <si>
    <t>12.罹災基金積立金支出</t>
  </si>
  <si>
    <t>1.歳入総括合計</t>
  </si>
  <si>
    <t>3.補助金収入</t>
  </si>
  <si>
    <t>2.その他補助金収入</t>
  </si>
  <si>
    <t>4.受託金収入</t>
  </si>
  <si>
    <t>生活支援相談員事業</t>
  </si>
  <si>
    <t>2.その他受託金収入</t>
  </si>
  <si>
    <t>5.共同募金配分金収入</t>
  </si>
  <si>
    <t>障害福祉ｻｰﾋﾞｽ事業報酬</t>
  </si>
  <si>
    <t>通所介護事業利用者収入</t>
  </si>
  <si>
    <t>3.居宅介護支援介護料収入</t>
  </si>
  <si>
    <t>4.地域包括支援ｾﾝﾀｰ介護料収入</t>
  </si>
  <si>
    <t>5.その他の利用料収入</t>
  </si>
  <si>
    <t>6.その他の事業収入</t>
  </si>
  <si>
    <t>3.繰越金収入</t>
  </si>
  <si>
    <t>車輌燃料費</t>
  </si>
  <si>
    <t>車検料</t>
  </si>
  <si>
    <t>任意保険料</t>
  </si>
  <si>
    <t>消費税</t>
  </si>
  <si>
    <t>講師謝礼（デイ）</t>
  </si>
  <si>
    <t>業務委託費（広桜荘）</t>
  </si>
  <si>
    <t>3.器具什器費</t>
  </si>
  <si>
    <t>1.町等補助金委託金戻支出</t>
  </si>
  <si>
    <t>11.町等補助金委託金戻支出</t>
  </si>
  <si>
    <t>町等補助金委託金戻支出</t>
  </si>
  <si>
    <t>法人</t>
  </si>
  <si>
    <t>共募</t>
  </si>
  <si>
    <t>専門員</t>
  </si>
  <si>
    <t>合計</t>
  </si>
  <si>
    <t>福セ</t>
  </si>
  <si>
    <t>広桜荘</t>
  </si>
  <si>
    <t>ミニデイ</t>
  </si>
  <si>
    <t>13.車両減価償却費</t>
  </si>
  <si>
    <t>1.車両減価償却費</t>
  </si>
  <si>
    <t>マイクロバス減価償却費</t>
  </si>
  <si>
    <t>老ク</t>
  </si>
  <si>
    <t>自立</t>
  </si>
  <si>
    <t>身障入浴</t>
  </si>
  <si>
    <t>寝具</t>
  </si>
  <si>
    <t>配食</t>
  </si>
  <si>
    <t>外出</t>
  </si>
  <si>
    <t>軽度</t>
  </si>
  <si>
    <t>ボラ</t>
  </si>
  <si>
    <t>生通</t>
  </si>
  <si>
    <t>福祉バス</t>
  </si>
  <si>
    <t>包括</t>
  </si>
  <si>
    <t>介護</t>
  </si>
  <si>
    <t>通所</t>
  </si>
  <si>
    <t>居宅</t>
  </si>
  <si>
    <t>生活支援相談</t>
  </si>
  <si>
    <t>サポセン</t>
  </si>
  <si>
    <t>臨時看護師賃金</t>
  </si>
  <si>
    <t>1.資金援助資金収入</t>
  </si>
  <si>
    <t>援助金</t>
  </si>
  <si>
    <t>2.貸付償還金収入</t>
  </si>
  <si>
    <t>3.雑収入</t>
  </si>
  <si>
    <t>貯金利息</t>
  </si>
  <si>
    <t>4.繰越金収入</t>
  </si>
  <si>
    <t>繰越金</t>
  </si>
  <si>
    <t>7.介護保険収入</t>
  </si>
  <si>
    <t>8.運営費収入</t>
  </si>
  <si>
    <t>9.雑収入</t>
  </si>
  <si>
    <t>10.受取利息配当金収入</t>
  </si>
  <si>
    <t>11.経理区分間繰入金収入</t>
  </si>
  <si>
    <t>12.利用者負担金収入</t>
  </si>
  <si>
    <t>13.助成金収入</t>
  </si>
  <si>
    <t>14.賠償金収入</t>
  </si>
  <si>
    <t>償還金</t>
  </si>
  <si>
    <t>生活援助資金</t>
  </si>
  <si>
    <t>一般貸付金</t>
  </si>
  <si>
    <t>7.燃料費</t>
  </si>
  <si>
    <t>9.修繕費</t>
  </si>
  <si>
    <t>10.通信運搬費</t>
  </si>
  <si>
    <t>11.会議費</t>
  </si>
  <si>
    <t>12.広報費</t>
  </si>
  <si>
    <t>13.業務委託費</t>
  </si>
  <si>
    <t>14.損害保険料</t>
  </si>
  <si>
    <t>15.賃借料</t>
  </si>
  <si>
    <t>16.租税公課</t>
  </si>
  <si>
    <t>17.給食費</t>
  </si>
  <si>
    <t>18.歳末事業</t>
  </si>
  <si>
    <t>19.生活援助資金貸付事業貸付金</t>
  </si>
  <si>
    <t>6.生活援助資金貸付事業収入</t>
  </si>
  <si>
    <t>委託費</t>
  </si>
  <si>
    <t>スポーツ大会等</t>
  </si>
  <si>
    <t>20.健康増進事業</t>
  </si>
  <si>
    <t>　</t>
  </si>
  <si>
    <t>令和２年度　一般会計当初予算書</t>
  </si>
  <si>
    <t>期間　　自　令和２年４月１日　　至　令和３年３月３１日</t>
  </si>
  <si>
    <t>期間　　自　令和２年４月１日　　至　令和３年３月３１日</t>
  </si>
  <si>
    <t>経理区分間繰入金収入(介護・通所・居宅)</t>
  </si>
  <si>
    <t>その他補助金収入（法人）</t>
  </si>
  <si>
    <t>助成金収入（法人）</t>
  </si>
  <si>
    <t>賠償金収入（法人）</t>
  </si>
  <si>
    <t>その他受託金収入（法人）</t>
  </si>
  <si>
    <t>雑収入（法人）</t>
  </si>
  <si>
    <t>繰越金収入（法人）</t>
  </si>
  <si>
    <t>特別基金繰入金収入（法人）</t>
  </si>
  <si>
    <t>その他の利用料収入（訪問）</t>
  </si>
  <si>
    <t>県補助金収入（被災地訪問支援）</t>
  </si>
  <si>
    <t>障害福祉ｻｰﾋﾞｽ事業利用者収入（訪問・通所）</t>
  </si>
  <si>
    <t>利用者負担金収入（老人福祉センター）</t>
  </si>
  <si>
    <t>備品購入費</t>
  </si>
  <si>
    <t>特別旅費</t>
  </si>
  <si>
    <t>日赤奉仕団援助費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</si>
</sst>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\ ;&quot;△ &quot;#,##0\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18"/>
      <name val="ＭＳ Ｐ明朝"/>
      <family val="1"/>
    </font>
    <font>
      <b/>
      <sz val="16"/>
      <name val="ＭＳ Ｐ明朝"/>
      <family val="1"/>
    </font>
    <font>
      <b/>
      <u val="single"/>
      <sz val="32"/>
      <name val="ＭＳ Ｐ明朝"/>
      <family val="1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62"/>
      <name val="ＭＳ Ｐ明朝"/>
      <family val="1"/>
    </font>
    <font>
      <b/>
      <sz val="12"/>
      <color indexed="6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4"/>
      <name val="ＭＳ Ｐ明朝"/>
      <family val="1"/>
    </font>
    <font>
      <b/>
      <sz val="12"/>
      <color theme="4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176" fontId="6" fillId="0" borderId="19" xfId="0" applyNumberFormat="1" applyFont="1" applyBorder="1" applyAlignment="1">
      <alignment horizontal="right" vertical="center" wrapText="1"/>
    </xf>
    <xf numFmtId="0" fontId="6" fillId="0" borderId="19" xfId="0" applyFont="1" applyBorder="1" applyAlignment="1">
      <alignment horizontal="left" vertical="center" wrapText="1"/>
    </xf>
    <xf numFmtId="176" fontId="6" fillId="0" borderId="20" xfId="0" applyNumberFormat="1" applyFont="1" applyBorder="1" applyAlignment="1">
      <alignment horizontal="righ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176" fontId="6" fillId="0" borderId="24" xfId="0" applyNumberFormat="1" applyFont="1" applyBorder="1" applyAlignment="1">
      <alignment horizontal="right" vertical="center" wrapText="1"/>
    </xf>
    <xf numFmtId="0" fontId="6" fillId="0" borderId="24" xfId="0" applyFont="1" applyBorder="1" applyAlignment="1">
      <alignment horizontal="left" vertical="center" wrapText="1"/>
    </xf>
    <xf numFmtId="176" fontId="6" fillId="0" borderId="25" xfId="0" applyNumberFormat="1" applyFont="1" applyBorder="1" applyAlignment="1">
      <alignment horizontal="right" vertical="center" wrapText="1"/>
    </xf>
    <xf numFmtId="0" fontId="6" fillId="0" borderId="25" xfId="0" applyFont="1" applyBorder="1" applyAlignment="1">
      <alignment horizontal="left" vertical="center" wrapText="1"/>
    </xf>
    <xf numFmtId="176" fontId="6" fillId="0" borderId="26" xfId="0" applyNumberFormat="1" applyFont="1" applyBorder="1" applyAlignment="1">
      <alignment horizontal="right" vertical="center" wrapText="1"/>
    </xf>
    <xf numFmtId="0" fontId="6" fillId="0" borderId="26" xfId="0" applyFont="1" applyBorder="1" applyAlignment="1">
      <alignment horizontal="left" vertical="center" wrapText="1"/>
    </xf>
    <xf numFmtId="176" fontId="6" fillId="0" borderId="27" xfId="0" applyNumberFormat="1" applyFont="1" applyBorder="1" applyAlignment="1">
      <alignment horizontal="righ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176" fontId="6" fillId="0" borderId="41" xfId="0" applyNumberFormat="1" applyFont="1" applyBorder="1" applyAlignment="1">
      <alignment horizontal="righ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38" fontId="6" fillId="0" borderId="0" xfId="48" applyFont="1" applyAlignment="1">
      <alignment vertical="center" wrapText="1"/>
    </xf>
    <xf numFmtId="38" fontId="6" fillId="0" borderId="0" xfId="48" applyFont="1" applyAlignment="1">
      <alignment horizontal="center" vertical="center" wrapText="1"/>
    </xf>
    <xf numFmtId="38" fontId="6" fillId="33" borderId="0" xfId="48" applyFont="1" applyFill="1" applyAlignment="1">
      <alignment vertical="center" wrapText="1"/>
    </xf>
    <xf numFmtId="0" fontId="6" fillId="0" borderId="45" xfId="0" applyFont="1" applyBorder="1" applyAlignment="1">
      <alignment horizontal="left" vertical="center" wrapText="1"/>
    </xf>
    <xf numFmtId="38" fontId="8" fillId="0" borderId="0" xfId="48" applyFont="1" applyAlignment="1">
      <alignment horizontal="center" vertical="center" wrapText="1"/>
    </xf>
    <xf numFmtId="38" fontId="6" fillId="34" borderId="0" xfId="48" applyFont="1" applyFill="1" applyAlignment="1">
      <alignment vertical="center" wrapText="1"/>
    </xf>
    <xf numFmtId="38" fontId="6" fillId="0" borderId="46" xfId="48" applyFont="1" applyBorder="1" applyAlignment="1">
      <alignment vertical="center" wrapText="1"/>
    </xf>
    <xf numFmtId="38" fontId="44" fillId="0" borderId="0" xfId="48" applyFont="1" applyAlignment="1">
      <alignment horizontal="center" vertical="center" wrapText="1"/>
    </xf>
    <xf numFmtId="38" fontId="45" fillId="0" borderId="0" xfId="48" applyFont="1" applyAlignment="1">
      <alignment horizontal="center" vertical="center" wrapText="1"/>
    </xf>
    <xf numFmtId="0" fontId="6" fillId="0" borderId="47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176" fontId="6" fillId="0" borderId="47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9"/>
  <sheetViews>
    <sheetView showGridLines="0" tabSelected="1" zoomScale="80" zoomScaleNormal="80" zoomScaleSheetLayoutView="70" zoomScalePageLayoutView="0" workbookViewId="0" topLeftCell="B1">
      <pane ySplit="7" topLeftCell="A71" activePane="bottomLeft" state="frozen"/>
      <selection pane="topLeft" activeCell="B76" sqref="B76"/>
      <selection pane="bottomLeft" activeCell="G4" sqref="G4"/>
    </sheetView>
  </sheetViews>
  <sheetFormatPr defaultColWidth="9.00390625" defaultRowHeight="38.25" customHeight="1"/>
  <cols>
    <col min="1" max="1" width="49.00390625" style="2" customWidth="1"/>
    <col min="2" max="3" width="30.375" style="1" customWidth="1"/>
    <col min="4" max="5" width="22.25390625" style="1" customWidth="1"/>
    <col min="6" max="6" width="26.625" style="1" customWidth="1"/>
    <col min="7" max="8" width="61.25390625" style="1" customWidth="1"/>
    <col min="9" max="9" width="13.00390625" style="1" customWidth="1"/>
    <col min="10" max="10" width="17.00390625" style="48" customWidth="1"/>
    <col min="11" max="11" width="18.375" style="48" customWidth="1"/>
    <col min="12" max="12" width="17.00390625" style="48" customWidth="1"/>
    <col min="13" max="13" width="18.875" style="48" customWidth="1"/>
    <col min="14" max="14" width="20.875" style="48" customWidth="1"/>
    <col min="15" max="15" width="18.875" style="48" customWidth="1"/>
    <col min="16" max="16" width="15.875" style="48" customWidth="1"/>
    <col min="17" max="17" width="18.75390625" style="48" customWidth="1"/>
    <col min="18" max="18" width="15.25390625" style="48" customWidth="1"/>
    <col min="19" max="19" width="13.125" style="48" customWidth="1"/>
    <col min="20" max="21" width="17.25390625" style="48" customWidth="1"/>
    <col min="22" max="22" width="17.50390625" style="48" customWidth="1"/>
    <col min="23" max="23" width="17.75390625" style="48" customWidth="1"/>
    <col min="24" max="24" width="20.625" style="1" customWidth="1"/>
    <col min="25" max="25" width="16.50390625" style="1" customWidth="1"/>
    <col min="26" max="26" width="20.625" style="1" customWidth="1"/>
    <col min="27" max="16384" width="9.00390625" style="1" customWidth="1"/>
  </cols>
  <sheetData>
    <row r="1" spans="1:23" s="3" customFormat="1" ht="21.75" customHeight="1">
      <c r="A1" s="67" t="s">
        <v>288</v>
      </c>
      <c r="B1" s="67"/>
      <c r="C1" s="67"/>
      <c r="D1" s="67"/>
      <c r="E1" s="67"/>
      <c r="F1" s="67"/>
      <c r="G1" s="67"/>
      <c r="H1" s="58"/>
      <c r="I1" s="5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s="3" customFormat="1" ht="21.75" customHeight="1">
      <c r="A2" s="67"/>
      <c r="B2" s="67"/>
      <c r="C2" s="67"/>
      <c r="D2" s="67"/>
      <c r="E2" s="67"/>
      <c r="F2" s="67"/>
      <c r="G2" s="67"/>
      <c r="H2" s="58"/>
      <c r="I2" s="5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" s="3" customFormat="1" ht="21.75" customHeight="1">
      <c r="A3" s="68" t="s">
        <v>290</v>
      </c>
      <c r="B3" s="68"/>
      <c r="C3" s="68"/>
      <c r="D3" s="68"/>
      <c r="E3" s="68"/>
      <c r="F3" s="68"/>
      <c r="G3" s="68"/>
      <c r="H3" s="59"/>
      <c r="I3" s="59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23" s="3" customFormat="1" ht="21.75" customHeight="1">
      <c r="A4" s="69" t="s">
        <v>9</v>
      </c>
      <c r="B4" s="69"/>
      <c r="C4" s="4"/>
      <c r="D4" s="4"/>
      <c r="E4" s="4"/>
      <c r="F4" s="4"/>
      <c r="G4" s="4"/>
      <c r="H4" s="4"/>
      <c r="I4" s="4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1:23" s="3" customFormat="1" ht="21.75" customHeight="1" thickBot="1">
      <c r="A5" s="70" t="s">
        <v>0</v>
      </c>
      <c r="B5" s="70"/>
      <c r="C5" s="5"/>
      <c r="D5" s="70"/>
      <c r="E5" s="70"/>
      <c r="F5" s="70"/>
      <c r="G5" s="6" t="s">
        <v>10</v>
      </c>
      <c r="H5" s="6"/>
      <c r="I5" s="6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1:26" ht="28.5" customHeight="1" thickBot="1">
      <c r="A6" s="71" t="s">
        <v>5</v>
      </c>
      <c r="B6" s="71"/>
      <c r="C6" s="71"/>
      <c r="D6" s="71" t="s">
        <v>3</v>
      </c>
      <c r="E6" s="71" t="s">
        <v>4</v>
      </c>
      <c r="F6" s="71" t="s">
        <v>8</v>
      </c>
      <c r="G6" s="71" t="s">
        <v>7</v>
      </c>
      <c r="H6" s="60"/>
      <c r="I6" s="60"/>
      <c r="J6" s="49" t="s">
        <v>226</v>
      </c>
      <c r="K6" s="55" t="s">
        <v>227</v>
      </c>
      <c r="L6" s="49" t="s">
        <v>228</v>
      </c>
      <c r="M6" s="49" t="s">
        <v>230</v>
      </c>
      <c r="N6" s="49" t="s">
        <v>231</v>
      </c>
      <c r="O6" s="49" t="s">
        <v>232</v>
      </c>
      <c r="P6" s="49" t="s">
        <v>236</v>
      </c>
      <c r="Q6" s="49" t="s">
        <v>237</v>
      </c>
      <c r="R6" s="49" t="s">
        <v>238</v>
      </c>
      <c r="S6" s="49" t="s">
        <v>239</v>
      </c>
      <c r="T6" s="49" t="s">
        <v>240</v>
      </c>
      <c r="U6" s="49" t="s">
        <v>241</v>
      </c>
      <c r="V6" s="49" t="s">
        <v>242</v>
      </c>
      <c r="W6" s="49" t="s">
        <v>243</v>
      </c>
      <c r="X6" s="49" t="s">
        <v>244</v>
      </c>
      <c r="Y6" s="49" t="s">
        <v>245</v>
      </c>
      <c r="Z6" s="49" t="s">
        <v>246</v>
      </c>
    </row>
    <row r="7" spans="1:26" ht="28.5" customHeight="1" thickBot="1">
      <c r="A7" s="7" t="s">
        <v>6</v>
      </c>
      <c r="B7" s="8" t="s">
        <v>1</v>
      </c>
      <c r="C7" s="9" t="s">
        <v>2</v>
      </c>
      <c r="D7" s="71"/>
      <c r="E7" s="71"/>
      <c r="F7" s="71"/>
      <c r="G7" s="71"/>
      <c r="H7" s="60"/>
      <c r="I7" s="60"/>
      <c r="J7" s="50">
        <f>SUM(J8:J159)</f>
        <v>2936000</v>
      </c>
      <c r="K7" s="50">
        <f>SUM(K8:K159)</f>
        <v>1411000</v>
      </c>
      <c r="L7" s="50">
        <f aca="true" t="shared" si="0" ref="L7:Z7">SUM(L8:L159)</f>
        <v>6413000</v>
      </c>
      <c r="M7" s="50">
        <f t="shared" si="0"/>
        <v>11899000</v>
      </c>
      <c r="N7" s="50">
        <f t="shared" si="0"/>
        <v>13883000</v>
      </c>
      <c r="O7" s="50">
        <f t="shared" si="0"/>
        <v>14205000</v>
      </c>
      <c r="P7" s="50">
        <f t="shared" si="0"/>
        <v>5305000</v>
      </c>
      <c r="Q7" s="50">
        <f t="shared" si="0"/>
        <v>5091000</v>
      </c>
      <c r="R7" s="48">
        <f t="shared" si="0"/>
        <v>0</v>
      </c>
      <c r="S7" s="50">
        <f t="shared" si="0"/>
        <v>113000</v>
      </c>
      <c r="T7" s="50">
        <f t="shared" si="0"/>
        <v>2044000</v>
      </c>
      <c r="U7" s="50">
        <f t="shared" si="0"/>
        <v>7689000</v>
      </c>
      <c r="V7" s="50">
        <f t="shared" si="0"/>
        <v>20000</v>
      </c>
      <c r="W7" s="50">
        <f t="shared" si="0"/>
        <v>4891000</v>
      </c>
      <c r="X7" s="50">
        <f>SUM(X8:X159)</f>
        <v>21347000</v>
      </c>
      <c r="Y7" s="48">
        <f t="shared" si="0"/>
        <v>0</v>
      </c>
      <c r="Z7" s="50">
        <f t="shared" si="0"/>
        <v>21092000</v>
      </c>
    </row>
    <row r="8" spans="1:26" ht="38.25" customHeight="1">
      <c r="A8" s="12" t="s">
        <v>202</v>
      </c>
      <c r="B8" s="13"/>
      <c r="C8" s="14"/>
      <c r="D8" s="15">
        <f>SUM(D9,D13,D17,D21,D37,D46,D62,D64,D66,D70,D74,D76,D41,D78)</f>
        <v>211407000</v>
      </c>
      <c r="E8" s="15">
        <f>SUM(E9,E13,E17,E21,E37,E46,E62,E64,E66,E70,E74,E76,E41,E78)</f>
        <v>198653000</v>
      </c>
      <c r="F8" s="15">
        <f aca="true" t="shared" si="1" ref="F8:F36">SUM(D8-E8)</f>
        <v>12754000</v>
      </c>
      <c r="G8" s="16"/>
      <c r="H8" s="61"/>
      <c r="I8" s="61"/>
      <c r="X8" s="48"/>
      <c r="Y8" s="48"/>
      <c r="Z8" s="48"/>
    </row>
    <row r="9" spans="1:26" ht="38.25" customHeight="1">
      <c r="A9" s="41"/>
      <c r="B9" s="11" t="s">
        <v>34</v>
      </c>
      <c r="C9" s="10"/>
      <c r="D9" s="17">
        <f>SUM(D10)</f>
        <v>1500000</v>
      </c>
      <c r="E9" s="17">
        <f>SUM(E10)</f>
        <v>1555000</v>
      </c>
      <c r="F9" s="17">
        <f t="shared" si="1"/>
        <v>-55000</v>
      </c>
      <c r="G9" s="18"/>
      <c r="H9" s="61"/>
      <c r="I9" s="61"/>
      <c r="X9" s="48"/>
      <c r="Y9" s="48"/>
      <c r="Z9" s="48"/>
    </row>
    <row r="10" spans="1:26" ht="38.25" customHeight="1">
      <c r="A10" s="36"/>
      <c r="B10" s="30"/>
      <c r="C10" s="10" t="s">
        <v>34</v>
      </c>
      <c r="D10" s="17">
        <f>SUM(D11:D12)</f>
        <v>1500000</v>
      </c>
      <c r="E10" s="17">
        <f>SUM(E11:E12)</f>
        <v>1555000</v>
      </c>
      <c r="F10" s="17">
        <f t="shared" si="1"/>
        <v>-55000</v>
      </c>
      <c r="G10" s="18"/>
      <c r="H10" s="61"/>
      <c r="I10" s="61"/>
      <c r="X10" s="48"/>
      <c r="Y10" s="48"/>
      <c r="Z10" s="48"/>
    </row>
    <row r="11" spans="1:26" ht="38.25" customHeight="1">
      <c r="A11" s="36"/>
      <c r="B11" s="31"/>
      <c r="C11" s="33"/>
      <c r="D11" s="17">
        <v>1300000</v>
      </c>
      <c r="E11" s="17">
        <v>1305000</v>
      </c>
      <c r="F11" s="17">
        <f t="shared" si="1"/>
        <v>-5000</v>
      </c>
      <c r="G11" s="18" t="s">
        <v>79</v>
      </c>
      <c r="H11" s="61"/>
      <c r="I11" s="61"/>
      <c r="J11" s="53">
        <v>1305000</v>
      </c>
      <c r="X11" s="48"/>
      <c r="Y11" s="48"/>
      <c r="Z11" s="48"/>
    </row>
    <row r="12" spans="1:26" ht="38.25" customHeight="1">
      <c r="A12" s="36"/>
      <c r="B12" s="38"/>
      <c r="C12" s="40"/>
      <c r="D12" s="17">
        <v>200000</v>
      </c>
      <c r="E12" s="17">
        <v>250000</v>
      </c>
      <c r="F12" s="17">
        <f t="shared" si="1"/>
        <v>-50000</v>
      </c>
      <c r="G12" s="18" t="s">
        <v>35</v>
      </c>
      <c r="H12" s="61"/>
      <c r="I12" s="61"/>
      <c r="J12" s="53">
        <v>250000</v>
      </c>
      <c r="X12" s="48"/>
      <c r="Y12" s="48"/>
      <c r="Z12" s="48"/>
    </row>
    <row r="13" spans="1:26" ht="38.25" customHeight="1">
      <c r="A13" s="36"/>
      <c r="B13" s="11" t="s">
        <v>36</v>
      </c>
      <c r="C13" s="10"/>
      <c r="D13" s="17">
        <f>SUM(D14)</f>
        <v>601000</v>
      </c>
      <c r="E13" s="17">
        <f>SUM(E14)</f>
        <v>601000</v>
      </c>
      <c r="F13" s="17">
        <f t="shared" si="1"/>
        <v>0</v>
      </c>
      <c r="G13" s="18"/>
      <c r="H13" s="61"/>
      <c r="I13" s="61"/>
      <c r="J13" s="53"/>
      <c r="X13" s="48"/>
      <c r="Y13" s="48"/>
      <c r="Z13" s="48"/>
    </row>
    <row r="14" spans="1:26" ht="38.25" customHeight="1">
      <c r="A14" s="36"/>
      <c r="B14" s="30"/>
      <c r="C14" s="10" t="s">
        <v>37</v>
      </c>
      <c r="D14" s="17">
        <f>SUM(D15:D16)</f>
        <v>601000</v>
      </c>
      <c r="E14" s="17">
        <f>SUM(E15:E16)</f>
        <v>601000</v>
      </c>
      <c r="F14" s="17">
        <f t="shared" si="1"/>
        <v>0</v>
      </c>
      <c r="G14" s="18"/>
      <c r="H14" s="61"/>
      <c r="I14" s="61"/>
      <c r="J14" s="53"/>
      <c r="X14" s="48"/>
      <c r="Y14" s="48"/>
      <c r="Z14" s="48"/>
    </row>
    <row r="15" spans="1:26" ht="38.25" customHeight="1">
      <c r="A15" s="36"/>
      <c r="B15" s="31"/>
      <c r="C15" s="33"/>
      <c r="D15" s="17">
        <v>600000</v>
      </c>
      <c r="E15" s="17">
        <v>600000</v>
      </c>
      <c r="F15" s="17">
        <f t="shared" si="1"/>
        <v>0</v>
      </c>
      <c r="G15" s="18" t="s">
        <v>38</v>
      </c>
      <c r="H15" s="61"/>
      <c r="I15" s="61"/>
      <c r="J15" s="53">
        <v>600000</v>
      </c>
      <c r="X15" s="48"/>
      <c r="Y15" s="48"/>
      <c r="Z15" s="48"/>
    </row>
    <row r="16" spans="1:26" ht="38.25" customHeight="1">
      <c r="A16" s="36"/>
      <c r="B16" s="38"/>
      <c r="C16" s="40"/>
      <c r="D16" s="17">
        <v>1000</v>
      </c>
      <c r="E16" s="17">
        <v>1000</v>
      </c>
      <c r="F16" s="17">
        <f t="shared" si="1"/>
        <v>0</v>
      </c>
      <c r="G16" s="18" t="s">
        <v>39</v>
      </c>
      <c r="H16" s="61"/>
      <c r="I16" s="61"/>
      <c r="J16" s="53">
        <v>1000</v>
      </c>
      <c r="X16" s="48"/>
      <c r="Y16" s="48"/>
      <c r="Z16" s="48"/>
    </row>
    <row r="17" spans="1:26" ht="38.25" customHeight="1">
      <c r="A17" s="36"/>
      <c r="B17" s="11" t="s">
        <v>203</v>
      </c>
      <c r="C17" s="10"/>
      <c r="D17" s="17">
        <f>SUM(D18,D20)</f>
        <v>6792000</v>
      </c>
      <c r="E17" s="17">
        <f>SUM(E18,E20)</f>
        <v>6414000</v>
      </c>
      <c r="F17" s="17">
        <f t="shared" si="1"/>
        <v>378000</v>
      </c>
      <c r="G17" s="18"/>
      <c r="H17" s="61"/>
      <c r="I17" s="61"/>
      <c r="J17" s="53"/>
      <c r="X17" s="48"/>
      <c r="Y17" s="48"/>
      <c r="Z17" s="48"/>
    </row>
    <row r="18" spans="1:26" ht="38.25" customHeight="1">
      <c r="A18" s="36"/>
      <c r="B18" s="30"/>
      <c r="C18" s="10" t="s">
        <v>40</v>
      </c>
      <c r="D18" s="17">
        <f>SUM(D19:D19)</f>
        <v>6791000</v>
      </c>
      <c r="E18" s="17">
        <f>SUM(E19:E19)</f>
        <v>6413000</v>
      </c>
      <c r="F18" s="17">
        <f t="shared" si="1"/>
        <v>378000</v>
      </c>
      <c r="G18" s="18"/>
      <c r="H18" s="61"/>
      <c r="I18" s="61"/>
      <c r="X18" s="48"/>
      <c r="Y18" s="48"/>
      <c r="Z18" s="48"/>
    </row>
    <row r="19" spans="1:26" ht="38.25" customHeight="1">
      <c r="A19" s="36"/>
      <c r="B19" s="31"/>
      <c r="C19" s="19"/>
      <c r="D19" s="17">
        <v>6791000</v>
      </c>
      <c r="E19" s="17">
        <v>6413000</v>
      </c>
      <c r="F19" s="17">
        <f t="shared" si="1"/>
        <v>378000</v>
      </c>
      <c r="G19" s="18" t="s">
        <v>41</v>
      </c>
      <c r="H19" s="61"/>
      <c r="I19" s="61"/>
      <c r="L19" s="48">
        <v>6413000</v>
      </c>
      <c r="X19" s="48"/>
      <c r="Y19" s="48"/>
      <c r="Z19" s="48"/>
    </row>
    <row r="20" spans="1:26" ht="38.25" customHeight="1">
      <c r="A20" s="36"/>
      <c r="B20" s="38"/>
      <c r="C20" s="40" t="s">
        <v>204</v>
      </c>
      <c r="D20" s="17">
        <v>1000</v>
      </c>
      <c r="E20" s="17">
        <v>1000</v>
      </c>
      <c r="F20" s="17">
        <f t="shared" si="1"/>
        <v>0</v>
      </c>
      <c r="G20" s="18" t="s">
        <v>292</v>
      </c>
      <c r="H20" s="61"/>
      <c r="I20" s="61"/>
      <c r="J20" s="48">
        <v>1000</v>
      </c>
      <c r="X20" s="48"/>
      <c r="Y20" s="48"/>
      <c r="Z20" s="48"/>
    </row>
    <row r="21" spans="1:26" ht="38.25" customHeight="1">
      <c r="A21" s="36"/>
      <c r="B21" s="11" t="s">
        <v>205</v>
      </c>
      <c r="C21" s="10"/>
      <c r="D21" s="17">
        <f>SUM(D22,D36)</f>
        <v>136601000</v>
      </c>
      <c r="E21" s="17">
        <f>SUM(E22,E36)</f>
        <v>119288000</v>
      </c>
      <c r="F21" s="17">
        <f t="shared" si="1"/>
        <v>17313000</v>
      </c>
      <c r="G21" s="18"/>
      <c r="H21" s="61"/>
      <c r="I21" s="61"/>
      <c r="X21" s="48"/>
      <c r="Y21" s="48"/>
      <c r="Z21" s="48"/>
    </row>
    <row r="22" spans="1:26" ht="38.25" customHeight="1">
      <c r="A22" s="36"/>
      <c r="B22" s="30"/>
      <c r="C22" s="10" t="s">
        <v>179</v>
      </c>
      <c r="D22" s="17">
        <f>SUM(D23:D35)</f>
        <v>136600000</v>
      </c>
      <c r="E22" s="17">
        <f>SUM(E23:E35)</f>
        <v>119287000</v>
      </c>
      <c r="F22" s="17">
        <f t="shared" si="1"/>
        <v>17313000</v>
      </c>
      <c r="G22" s="18"/>
      <c r="H22" s="61"/>
      <c r="I22" s="61"/>
      <c r="X22" s="48"/>
      <c r="Y22" s="48"/>
      <c r="Z22" s="48"/>
    </row>
    <row r="23" spans="1:26" ht="38.25" customHeight="1">
      <c r="A23" s="36"/>
      <c r="B23" s="31"/>
      <c r="C23" s="33"/>
      <c r="D23" s="17">
        <v>12176000</v>
      </c>
      <c r="E23" s="17">
        <v>11898000</v>
      </c>
      <c r="F23" s="17">
        <f t="shared" si="1"/>
        <v>278000</v>
      </c>
      <c r="G23" s="18" t="s">
        <v>42</v>
      </c>
      <c r="H23" s="61"/>
      <c r="I23" s="61"/>
      <c r="M23" s="48">
        <v>11898000</v>
      </c>
      <c r="X23" s="48"/>
      <c r="Y23" s="48"/>
      <c r="Z23" s="48"/>
    </row>
    <row r="24" spans="1:26" ht="38.25" customHeight="1">
      <c r="A24" s="36"/>
      <c r="B24" s="31"/>
      <c r="C24" s="34"/>
      <c r="D24" s="17">
        <v>14057000</v>
      </c>
      <c r="E24" s="17">
        <v>13883000</v>
      </c>
      <c r="F24" s="17">
        <f t="shared" si="1"/>
        <v>174000</v>
      </c>
      <c r="G24" s="18" t="s">
        <v>81</v>
      </c>
      <c r="H24" s="61"/>
      <c r="I24" s="61"/>
      <c r="N24" s="48">
        <v>13883000</v>
      </c>
      <c r="X24" s="48"/>
      <c r="Y24" s="48"/>
      <c r="Z24" s="48"/>
    </row>
    <row r="25" spans="1:26" ht="38.25" customHeight="1">
      <c r="A25" s="36"/>
      <c r="B25" s="31"/>
      <c r="C25" s="34"/>
      <c r="D25" s="17">
        <v>20757000</v>
      </c>
      <c r="E25" s="17">
        <v>14205000</v>
      </c>
      <c r="F25" s="17">
        <f t="shared" si="1"/>
        <v>6552000</v>
      </c>
      <c r="G25" s="18" t="s">
        <v>43</v>
      </c>
      <c r="H25" s="61"/>
      <c r="I25" s="61"/>
      <c r="O25" s="48">
        <v>14205000</v>
      </c>
      <c r="X25" s="48"/>
      <c r="Y25" s="48"/>
      <c r="Z25" s="48"/>
    </row>
    <row r="26" spans="1:26" ht="38.25" customHeight="1">
      <c r="A26" s="36"/>
      <c r="B26" s="31"/>
      <c r="C26" s="34"/>
      <c r="D26" s="17">
        <v>4455000</v>
      </c>
      <c r="E26" s="17">
        <v>5305000</v>
      </c>
      <c r="F26" s="17">
        <f t="shared" si="1"/>
        <v>-850000</v>
      </c>
      <c r="G26" s="18" t="s">
        <v>44</v>
      </c>
      <c r="H26" s="61"/>
      <c r="I26" s="61"/>
      <c r="P26" s="48">
        <v>5305000</v>
      </c>
      <c r="X26" s="48"/>
      <c r="Y26" s="48"/>
      <c r="Z26" s="48"/>
    </row>
    <row r="27" spans="1:26" ht="38.25" customHeight="1">
      <c r="A27" s="36"/>
      <c r="B27" s="31"/>
      <c r="C27" s="34"/>
      <c r="D27" s="17">
        <v>5519000</v>
      </c>
      <c r="E27" s="17">
        <v>5091000</v>
      </c>
      <c r="F27" s="17">
        <f t="shared" si="1"/>
        <v>428000</v>
      </c>
      <c r="G27" s="18" t="s">
        <v>45</v>
      </c>
      <c r="H27" s="61"/>
      <c r="I27" s="61"/>
      <c r="Q27" s="48">
        <v>5091000</v>
      </c>
      <c r="X27" s="48"/>
      <c r="Y27" s="48"/>
      <c r="Z27" s="48"/>
    </row>
    <row r="28" spans="1:26" ht="38.25" customHeight="1">
      <c r="A28" s="36"/>
      <c r="B28" s="31"/>
      <c r="C28" s="34"/>
      <c r="D28" s="17">
        <v>134000</v>
      </c>
      <c r="E28" s="17">
        <v>113000</v>
      </c>
      <c r="F28" s="17">
        <f t="shared" si="1"/>
        <v>21000</v>
      </c>
      <c r="G28" s="18" t="s">
        <v>46</v>
      </c>
      <c r="H28" s="61"/>
      <c r="I28" s="61"/>
      <c r="S28" s="48">
        <v>113000</v>
      </c>
      <c r="X28" s="48"/>
      <c r="Y28" s="48"/>
      <c r="Z28" s="48"/>
    </row>
    <row r="29" spans="1:26" ht="38.25" customHeight="1">
      <c r="A29" s="36"/>
      <c r="B29" s="31"/>
      <c r="C29" s="34"/>
      <c r="D29" s="17">
        <v>2194000</v>
      </c>
      <c r="E29" s="17">
        <v>2044000</v>
      </c>
      <c r="F29" s="17">
        <f t="shared" si="1"/>
        <v>150000</v>
      </c>
      <c r="G29" s="18" t="s">
        <v>47</v>
      </c>
      <c r="H29" s="61"/>
      <c r="I29" s="61"/>
      <c r="T29" s="48">
        <v>2044000</v>
      </c>
      <c r="X29" s="48"/>
      <c r="Y29" s="48"/>
      <c r="Z29" s="48"/>
    </row>
    <row r="30" spans="1:26" ht="38.25" customHeight="1">
      <c r="A30" s="36"/>
      <c r="B30" s="31"/>
      <c r="C30" s="34"/>
      <c r="D30" s="43">
        <v>7875000</v>
      </c>
      <c r="E30" s="43">
        <v>7689000</v>
      </c>
      <c r="F30" s="43">
        <f t="shared" si="1"/>
        <v>186000</v>
      </c>
      <c r="G30" s="44" t="s">
        <v>48</v>
      </c>
      <c r="H30" s="61"/>
      <c r="I30" s="61"/>
      <c r="U30" s="48">
        <v>7689000</v>
      </c>
      <c r="X30" s="48"/>
      <c r="Y30" s="48"/>
      <c r="Z30" s="48"/>
    </row>
    <row r="31" spans="1:26" ht="38.25" customHeight="1">
      <c r="A31" s="36"/>
      <c r="B31" s="31"/>
      <c r="C31" s="34"/>
      <c r="D31" s="17">
        <v>20000</v>
      </c>
      <c r="E31" s="17">
        <v>20000</v>
      </c>
      <c r="F31" s="17">
        <f t="shared" si="1"/>
        <v>0</v>
      </c>
      <c r="G31" s="18" t="s">
        <v>49</v>
      </c>
      <c r="H31" s="61"/>
      <c r="I31" s="61"/>
      <c r="V31" s="48">
        <v>20000</v>
      </c>
      <c r="X31" s="48"/>
      <c r="Y31" s="48"/>
      <c r="Z31" s="48"/>
    </row>
    <row r="32" spans="1:26" ht="38.25" customHeight="1" thickBot="1">
      <c r="A32" s="37"/>
      <c r="B32" s="32"/>
      <c r="C32" s="35"/>
      <c r="D32" s="28">
        <v>5107000</v>
      </c>
      <c r="E32" s="28">
        <v>4891000</v>
      </c>
      <c r="F32" s="28">
        <f t="shared" si="1"/>
        <v>216000</v>
      </c>
      <c r="G32" s="29" t="s">
        <v>181</v>
      </c>
      <c r="H32" s="61"/>
      <c r="I32" s="61"/>
      <c r="W32" s="48">
        <v>4891000</v>
      </c>
      <c r="X32" s="48"/>
      <c r="Y32" s="48"/>
      <c r="Z32" s="48"/>
    </row>
    <row r="33" spans="1:26" ht="38.25" customHeight="1">
      <c r="A33" s="36"/>
      <c r="B33" s="31"/>
      <c r="C33" s="34"/>
      <c r="D33" s="43">
        <v>26606000</v>
      </c>
      <c r="E33" s="43">
        <v>21347000</v>
      </c>
      <c r="F33" s="43">
        <f t="shared" si="1"/>
        <v>5259000</v>
      </c>
      <c r="G33" s="44" t="s">
        <v>50</v>
      </c>
      <c r="H33" s="61"/>
      <c r="I33" s="61"/>
      <c r="X33" s="48">
        <v>21347000</v>
      </c>
      <c r="Y33" s="48"/>
      <c r="Z33" s="48"/>
    </row>
    <row r="34" spans="1:26" ht="38.25" customHeight="1">
      <c r="A34" s="36"/>
      <c r="B34" s="31"/>
      <c r="C34" s="45"/>
      <c r="D34" s="17">
        <v>21092000</v>
      </c>
      <c r="E34" s="17">
        <v>19652000</v>
      </c>
      <c r="F34" s="17">
        <f t="shared" si="1"/>
        <v>1440000</v>
      </c>
      <c r="G34" s="18" t="s">
        <v>51</v>
      </c>
      <c r="H34" s="61"/>
      <c r="I34" s="61"/>
      <c r="X34" s="48"/>
      <c r="Y34" s="48"/>
      <c r="Z34" s="48">
        <v>19652000</v>
      </c>
    </row>
    <row r="35" spans="1:26" ht="38.25" customHeight="1">
      <c r="A35" s="36"/>
      <c r="B35" s="31"/>
      <c r="C35" s="39"/>
      <c r="D35" s="17">
        <v>16608000</v>
      </c>
      <c r="E35" s="17">
        <v>13149000</v>
      </c>
      <c r="F35" s="17">
        <f t="shared" si="1"/>
        <v>3459000</v>
      </c>
      <c r="G35" s="18" t="s">
        <v>206</v>
      </c>
      <c r="H35" s="61"/>
      <c r="I35" s="61"/>
      <c r="X35" s="48"/>
      <c r="Y35" s="48"/>
      <c r="Z35" s="48"/>
    </row>
    <row r="36" spans="1:26" ht="38.25" customHeight="1">
      <c r="A36" s="36"/>
      <c r="B36" s="38"/>
      <c r="C36" s="40" t="s">
        <v>207</v>
      </c>
      <c r="D36" s="17">
        <v>1000</v>
      </c>
      <c r="E36" s="17">
        <v>1000</v>
      </c>
      <c r="F36" s="17">
        <f t="shared" si="1"/>
        <v>0</v>
      </c>
      <c r="G36" s="18" t="s">
        <v>295</v>
      </c>
      <c r="H36" s="61"/>
      <c r="I36" s="61"/>
      <c r="J36" s="53">
        <v>1000</v>
      </c>
      <c r="X36" s="48"/>
      <c r="Y36" s="48"/>
      <c r="Z36" s="48"/>
    </row>
    <row r="37" spans="1:26" ht="38.25" customHeight="1">
      <c r="A37" s="36"/>
      <c r="B37" s="11" t="s">
        <v>208</v>
      </c>
      <c r="C37" s="10"/>
      <c r="D37" s="17">
        <f>SUM(D38:D40)</f>
        <v>675000</v>
      </c>
      <c r="E37" s="17">
        <f>SUM(E38:E40)</f>
        <v>1411000</v>
      </c>
      <c r="F37" s="17">
        <f aca="true" t="shared" si="2" ref="F37:F73">SUM(D37-E37)</f>
        <v>-736000</v>
      </c>
      <c r="G37" s="18"/>
      <c r="H37" s="61"/>
      <c r="I37" s="61"/>
      <c r="X37" s="48"/>
      <c r="Y37" s="48"/>
      <c r="Z37" s="48"/>
    </row>
    <row r="38" spans="1:26" ht="38.25" customHeight="1">
      <c r="A38" s="36"/>
      <c r="B38" s="30"/>
      <c r="C38" s="10" t="s">
        <v>52</v>
      </c>
      <c r="D38" s="17">
        <v>260000</v>
      </c>
      <c r="E38" s="17">
        <v>1160000</v>
      </c>
      <c r="F38" s="17">
        <f t="shared" si="2"/>
        <v>-900000</v>
      </c>
      <c r="G38" s="18" t="s">
        <v>53</v>
      </c>
      <c r="H38" s="61"/>
      <c r="I38" s="61"/>
      <c r="K38" s="48">
        <v>1160000</v>
      </c>
      <c r="X38" s="48"/>
      <c r="Y38" s="48"/>
      <c r="Z38" s="48"/>
    </row>
    <row r="39" spans="1:26" ht="38.25" customHeight="1">
      <c r="A39" s="36"/>
      <c r="B39" s="31"/>
      <c r="C39" s="10" t="s">
        <v>54</v>
      </c>
      <c r="D39" s="17">
        <v>414000</v>
      </c>
      <c r="E39" s="17">
        <v>250000</v>
      </c>
      <c r="F39" s="17">
        <f t="shared" si="2"/>
        <v>164000</v>
      </c>
      <c r="G39" s="18" t="s">
        <v>55</v>
      </c>
      <c r="H39" s="61"/>
      <c r="I39" s="61"/>
      <c r="K39" s="48">
        <v>250000</v>
      </c>
      <c r="X39" s="48"/>
      <c r="Y39" s="48"/>
      <c r="Z39" s="48"/>
    </row>
    <row r="40" spans="1:26" ht="38.25" customHeight="1">
      <c r="A40" s="36"/>
      <c r="B40" s="38"/>
      <c r="C40" s="10" t="s">
        <v>215</v>
      </c>
      <c r="D40" s="17">
        <v>1000</v>
      </c>
      <c r="E40" s="17">
        <v>1000</v>
      </c>
      <c r="F40" s="17">
        <f t="shared" si="2"/>
        <v>0</v>
      </c>
      <c r="G40" s="18"/>
      <c r="H40" s="61"/>
      <c r="I40" s="61"/>
      <c r="K40" s="48">
        <v>1000</v>
      </c>
      <c r="X40" s="48"/>
      <c r="Y40" s="48"/>
      <c r="Z40" s="48"/>
    </row>
    <row r="41" spans="1:26" ht="38.25" customHeight="1">
      <c r="A41" s="36"/>
      <c r="B41" s="38" t="s">
        <v>283</v>
      </c>
      <c r="C41" s="10"/>
      <c r="D41" s="17">
        <f>SUM(D42:D45)</f>
        <v>680000</v>
      </c>
      <c r="E41" s="17">
        <f>SUM(E42:E45)</f>
        <v>681000</v>
      </c>
      <c r="F41" s="17">
        <f t="shared" si="2"/>
        <v>-1000</v>
      </c>
      <c r="G41" s="18"/>
      <c r="H41" s="61"/>
      <c r="I41" s="61"/>
      <c r="X41" s="48"/>
      <c r="Y41" s="48"/>
      <c r="Z41" s="48"/>
    </row>
    <row r="42" spans="1:26" ht="38.25" customHeight="1">
      <c r="A42" s="36"/>
      <c r="B42" s="30"/>
      <c r="C42" s="10" t="s">
        <v>253</v>
      </c>
      <c r="D42" s="17">
        <v>1000</v>
      </c>
      <c r="E42" s="17">
        <v>1000</v>
      </c>
      <c r="F42" s="17">
        <f t="shared" si="2"/>
        <v>0</v>
      </c>
      <c r="G42" s="18" t="s">
        <v>254</v>
      </c>
      <c r="H42" s="61"/>
      <c r="I42" s="61"/>
      <c r="X42" s="48"/>
      <c r="Y42" s="48"/>
      <c r="Z42" s="48"/>
    </row>
    <row r="43" spans="1:26" ht="38.25" customHeight="1">
      <c r="A43" s="36"/>
      <c r="B43" s="31"/>
      <c r="C43" s="10" t="s">
        <v>255</v>
      </c>
      <c r="D43" s="17">
        <v>87000</v>
      </c>
      <c r="E43" s="17">
        <v>47000</v>
      </c>
      <c r="F43" s="17">
        <f t="shared" si="2"/>
        <v>40000</v>
      </c>
      <c r="G43" s="18" t="s">
        <v>268</v>
      </c>
      <c r="H43" s="61"/>
      <c r="I43" s="61"/>
      <c r="X43" s="48"/>
      <c r="Y43" s="48"/>
      <c r="Z43" s="48"/>
    </row>
    <row r="44" spans="1:26" ht="38.25" customHeight="1">
      <c r="A44" s="36"/>
      <c r="B44" s="31"/>
      <c r="C44" s="10" t="s">
        <v>256</v>
      </c>
      <c r="D44" s="17">
        <v>1000</v>
      </c>
      <c r="E44" s="17">
        <v>1000</v>
      </c>
      <c r="F44" s="17">
        <f t="shared" si="2"/>
        <v>0</v>
      </c>
      <c r="G44" s="18" t="s">
        <v>257</v>
      </c>
      <c r="H44" s="61"/>
      <c r="I44" s="61"/>
      <c r="X44" s="48"/>
      <c r="Y44" s="48"/>
      <c r="Z44" s="48"/>
    </row>
    <row r="45" spans="1:26" ht="38.25" customHeight="1">
      <c r="A45" s="36"/>
      <c r="B45" s="38"/>
      <c r="C45" s="10" t="s">
        <v>258</v>
      </c>
      <c r="D45" s="17">
        <v>591000</v>
      </c>
      <c r="E45" s="17">
        <v>632000</v>
      </c>
      <c r="F45" s="17">
        <f t="shared" si="2"/>
        <v>-41000</v>
      </c>
      <c r="G45" s="18" t="s">
        <v>259</v>
      </c>
      <c r="H45" s="61"/>
      <c r="I45" s="61"/>
      <c r="X45" s="48"/>
      <c r="Y45" s="48"/>
      <c r="Z45" s="48"/>
    </row>
    <row r="46" spans="1:26" ht="38.25" customHeight="1">
      <c r="A46" s="36"/>
      <c r="B46" s="11" t="s">
        <v>260</v>
      </c>
      <c r="C46" s="10"/>
      <c r="D46" s="17">
        <f>SUM(D47,D51,D56,D59:D61)</f>
        <v>63788000</v>
      </c>
      <c r="E46" s="17">
        <f>SUM(E47,E51,E56,E59:E61)</f>
        <v>67921000</v>
      </c>
      <c r="F46" s="17">
        <f t="shared" si="2"/>
        <v>-4133000</v>
      </c>
      <c r="G46" s="18"/>
      <c r="H46" s="61"/>
      <c r="I46" s="61"/>
      <c r="X46" s="48"/>
      <c r="Y46" s="48"/>
      <c r="Z46" s="48"/>
    </row>
    <row r="47" spans="1:26" ht="38.25" customHeight="1">
      <c r="A47" s="36"/>
      <c r="B47" s="30"/>
      <c r="C47" s="10" t="s">
        <v>56</v>
      </c>
      <c r="D47" s="17">
        <f>SUM(D48:D50)</f>
        <v>49292000</v>
      </c>
      <c r="E47" s="17">
        <f>SUM(E48:E50)</f>
        <v>54575000</v>
      </c>
      <c r="F47" s="17">
        <f t="shared" si="2"/>
        <v>-5283000</v>
      </c>
      <c r="G47" s="18"/>
      <c r="H47" s="61"/>
      <c r="I47" s="61"/>
      <c r="X47" s="48"/>
      <c r="Y47" s="48"/>
      <c r="Z47" s="48"/>
    </row>
    <row r="48" spans="1:26" ht="38.25" customHeight="1">
      <c r="A48" s="36"/>
      <c r="B48" s="31"/>
      <c r="C48" s="33"/>
      <c r="D48" s="17">
        <v>8275000</v>
      </c>
      <c r="E48" s="17">
        <v>8400000</v>
      </c>
      <c r="F48" s="17">
        <f t="shared" si="2"/>
        <v>-125000</v>
      </c>
      <c r="G48" s="18" t="s">
        <v>57</v>
      </c>
      <c r="H48" s="61"/>
      <c r="I48" s="61"/>
      <c r="X48" s="48"/>
      <c r="Y48" s="48"/>
      <c r="Z48" s="48"/>
    </row>
    <row r="49" spans="1:26" ht="38.25" customHeight="1">
      <c r="A49" s="36"/>
      <c r="B49" s="31"/>
      <c r="C49" s="34"/>
      <c r="D49" s="17">
        <v>41000000</v>
      </c>
      <c r="E49" s="17">
        <v>45360000</v>
      </c>
      <c r="F49" s="17">
        <f t="shared" si="2"/>
        <v>-4360000</v>
      </c>
      <c r="G49" s="18" t="s">
        <v>58</v>
      </c>
      <c r="H49" s="61"/>
      <c r="I49" s="61"/>
      <c r="X49" s="48"/>
      <c r="Y49" s="48"/>
      <c r="Z49" s="48"/>
    </row>
    <row r="50" spans="1:26" ht="38.25" customHeight="1">
      <c r="A50" s="36"/>
      <c r="B50" s="31"/>
      <c r="C50" s="40"/>
      <c r="D50" s="17">
        <v>17000</v>
      </c>
      <c r="E50" s="17">
        <v>815000</v>
      </c>
      <c r="F50" s="17">
        <f t="shared" si="2"/>
        <v>-798000</v>
      </c>
      <c r="G50" s="18" t="s">
        <v>209</v>
      </c>
      <c r="H50" s="61"/>
      <c r="I50" s="61"/>
      <c r="X50" s="48"/>
      <c r="Y50" s="48"/>
      <c r="Z50" s="48"/>
    </row>
    <row r="51" spans="1:26" ht="38.25" customHeight="1">
      <c r="A51" s="36"/>
      <c r="B51" s="31"/>
      <c r="C51" s="10" t="s">
        <v>59</v>
      </c>
      <c r="D51" s="17">
        <f>SUM(D52:D55)</f>
        <v>24000</v>
      </c>
      <c r="E51" s="17">
        <f>SUM(E52:E55)</f>
        <v>23000</v>
      </c>
      <c r="F51" s="17">
        <f t="shared" si="2"/>
        <v>1000</v>
      </c>
      <c r="G51" s="18"/>
      <c r="H51" s="61"/>
      <c r="I51" s="61"/>
      <c r="X51" s="48"/>
      <c r="Y51" s="48"/>
      <c r="Z51" s="48"/>
    </row>
    <row r="52" spans="1:26" ht="38.25" customHeight="1">
      <c r="A52" s="36"/>
      <c r="B52" s="31"/>
      <c r="C52" s="33"/>
      <c r="D52" s="17">
        <v>1000</v>
      </c>
      <c r="E52" s="17">
        <v>10000</v>
      </c>
      <c r="F52" s="17">
        <f t="shared" si="2"/>
        <v>-9000</v>
      </c>
      <c r="G52" s="18" t="s">
        <v>60</v>
      </c>
      <c r="H52" s="61"/>
      <c r="I52" s="61"/>
      <c r="X52" s="48"/>
      <c r="Y52" s="48"/>
      <c r="Z52" s="48"/>
    </row>
    <row r="53" spans="1:26" ht="38.25" customHeight="1">
      <c r="A53" s="36"/>
      <c r="B53" s="31"/>
      <c r="C53" s="34"/>
      <c r="D53" s="17">
        <v>20000</v>
      </c>
      <c r="E53" s="17">
        <v>10000</v>
      </c>
      <c r="F53" s="17">
        <f t="shared" si="2"/>
        <v>10000</v>
      </c>
      <c r="G53" s="18" t="s">
        <v>210</v>
      </c>
      <c r="H53" s="61"/>
      <c r="I53" s="61"/>
      <c r="X53" s="48"/>
      <c r="Y53" s="48"/>
      <c r="Z53" s="48"/>
    </row>
    <row r="54" spans="1:26" ht="38.25" customHeight="1">
      <c r="A54" s="36"/>
      <c r="B54" s="31"/>
      <c r="C54" s="34"/>
      <c r="D54" s="17">
        <v>2000</v>
      </c>
      <c r="E54" s="17">
        <v>2000</v>
      </c>
      <c r="F54" s="17">
        <f t="shared" si="2"/>
        <v>0</v>
      </c>
      <c r="G54" s="18" t="s">
        <v>301</v>
      </c>
      <c r="H54" s="61"/>
      <c r="I54" s="61"/>
      <c r="X54" s="48"/>
      <c r="Y54" s="48"/>
      <c r="Z54" s="48"/>
    </row>
    <row r="55" spans="1:26" ht="38.25" customHeight="1">
      <c r="A55" s="36"/>
      <c r="B55" s="31"/>
      <c r="C55" s="40"/>
      <c r="D55" s="43">
        <v>1000</v>
      </c>
      <c r="E55" s="43">
        <v>1000</v>
      </c>
      <c r="F55" s="43">
        <f t="shared" si="2"/>
        <v>0</v>
      </c>
      <c r="G55" s="44" t="s">
        <v>61</v>
      </c>
      <c r="H55" s="61"/>
      <c r="I55" s="61"/>
      <c r="X55" s="48"/>
      <c r="Y55" s="48"/>
      <c r="Z55" s="48"/>
    </row>
    <row r="56" spans="1:26" ht="38.25" customHeight="1">
      <c r="A56" s="36"/>
      <c r="B56" s="31"/>
      <c r="C56" s="10" t="s">
        <v>211</v>
      </c>
      <c r="D56" s="17">
        <f>SUM(D57:D58)</f>
        <v>12566000</v>
      </c>
      <c r="E56" s="17">
        <f>SUM(E57:E58)</f>
        <v>11882000</v>
      </c>
      <c r="F56" s="17">
        <f t="shared" si="2"/>
        <v>684000</v>
      </c>
      <c r="G56" s="18"/>
      <c r="H56" s="61"/>
      <c r="I56" s="61"/>
      <c r="X56" s="48"/>
      <c r="Y56" s="48"/>
      <c r="Z56" s="48"/>
    </row>
    <row r="57" spans="1:26" ht="38.25" customHeight="1" thickBot="1">
      <c r="A57" s="37"/>
      <c r="B57" s="32"/>
      <c r="C57" s="21"/>
      <c r="D57" s="22">
        <v>12536000</v>
      </c>
      <c r="E57" s="22">
        <v>11832000</v>
      </c>
      <c r="F57" s="22">
        <f t="shared" si="2"/>
        <v>704000</v>
      </c>
      <c r="G57" s="23" t="s">
        <v>62</v>
      </c>
      <c r="H57" s="61"/>
      <c r="I57" s="61"/>
      <c r="X57" s="48"/>
      <c r="Y57" s="48"/>
      <c r="Z57" s="48"/>
    </row>
    <row r="58" spans="1:26" ht="38.25" customHeight="1">
      <c r="A58" s="36"/>
      <c r="B58" s="31"/>
      <c r="C58" s="40"/>
      <c r="D58" s="43">
        <v>30000</v>
      </c>
      <c r="E58" s="43">
        <v>50000</v>
      </c>
      <c r="F58" s="43">
        <f t="shared" si="2"/>
        <v>-20000</v>
      </c>
      <c r="G58" s="44" t="s">
        <v>63</v>
      </c>
      <c r="H58" s="61"/>
      <c r="I58" s="61"/>
      <c r="X58" s="48"/>
      <c r="Y58" s="48"/>
      <c r="Z58" s="48"/>
    </row>
    <row r="59" spans="1:26" ht="38.25" customHeight="1">
      <c r="A59" s="36"/>
      <c r="B59" s="31"/>
      <c r="C59" s="40" t="s">
        <v>212</v>
      </c>
      <c r="D59" s="43">
        <v>725000</v>
      </c>
      <c r="E59" s="43">
        <v>1440000</v>
      </c>
      <c r="F59" s="43">
        <f t="shared" si="2"/>
        <v>-715000</v>
      </c>
      <c r="G59" s="44" t="s">
        <v>62</v>
      </c>
      <c r="H59" s="61"/>
      <c r="I59" s="61"/>
      <c r="X59" s="48"/>
      <c r="Y59" s="48"/>
      <c r="Z59" s="48">
        <v>1440000</v>
      </c>
    </row>
    <row r="60" spans="1:26" ht="38.25" customHeight="1">
      <c r="A60" s="36"/>
      <c r="B60" s="31"/>
      <c r="C60" s="39" t="s">
        <v>213</v>
      </c>
      <c r="D60" s="43">
        <v>1000</v>
      </c>
      <c r="E60" s="43">
        <v>1000</v>
      </c>
      <c r="F60" s="43">
        <f t="shared" si="2"/>
        <v>0</v>
      </c>
      <c r="G60" s="44" t="s">
        <v>299</v>
      </c>
      <c r="H60" s="61"/>
      <c r="I60" s="61"/>
      <c r="X60" s="48"/>
      <c r="Y60" s="48"/>
      <c r="Z60" s="48"/>
    </row>
    <row r="61" spans="1:26" ht="38.25" customHeight="1">
      <c r="A61" s="36"/>
      <c r="B61" s="38"/>
      <c r="C61" s="40" t="s">
        <v>214</v>
      </c>
      <c r="D61" s="43">
        <v>1180000</v>
      </c>
      <c r="E61" s="43">
        <v>0</v>
      </c>
      <c r="F61" s="43">
        <f t="shared" si="2"/>
        <v>1180000</v>
      </c>
      <c r="G61" s="44" t="s">
        <v>300</v>
      </c>
      <c r="H61" s="61"/>
      <c r="I61" s="61"/>
      <c r="X61" s="48"/>
      <c r="Y61" s="48"/>
      <c r="Z61" s="48"/>
    </row>
    <row r="62" spans="1:26" ht="38.25" customHeight="1">
      <c r="A62" s="36"/>
      <c r="B62" s="11" t="s">
        <v>261</v>
      </c>
      <c r="C62" s="10"/>
      <c r="D62" s="17">
        <f>SUM(D63)</f>
        <v>760000</v>
      </c>
      <c r="E62" s="17">
        <f>SUM(E63)</f>
        <v>763000</v>
      </c>
      <c r="F62" s="17">
        <f t="shared" si="2"/>
        <v>-3000</v>
      </c>
      <c r="G62" s="18"/>
      <c r="H62" s="61"/>
      <c r="I62" s="61"/>
      <c r="X62" s="48"/>
      <c r="Y62" s="48"/>
      <c r="Z62" s="48"/>
    </row>
    <row r="63" spans="1:26" ht="38.25" customHeight="1">
      <c r="A63" s="36"/>
      <c r="B63" s="11"/>
      <c r="C63" s="10" t="s">
        <v>64</v>
      </c>
      <c r="D63" s="17">
        <v>760000</v>
      </c>
      <c r="E63" s="17">
        <v>763000</v>
      </c>
      <c r="F63" s="17">
        <f t="shared" si="2"/>
        <v>-3000</v>
      </c>
      <c r="G63" s="18" t="s">
        <v>297</v>
      </c>
      <c r="H63" s="61"/>
      <c r="I63" s="61"/>
      <c r="J63" s="53">
        <v>763000</v>
      </c>
      <c r="X63" s="48"/>
      <c r="Y63" s="48"/>
      <c r="Z63" s="48"/>
    </row>
    <row r="64" spans="1:26" ht="38.25" customHeight="1">
      <c r="A64" s="36"/>
      <c r="B64" s="11" t="s">
        <v>262</v>
      </c>
      <c r="C64" s="10"/>
      <c r="D64" s="17">
        <f>SUM(D65)</f>
        <v>1000</v>
      </c>
      <c r="E64" s="17">
        <f>SUM(E65)</f>
        <v>10000</v>
      </c>
      <c r="F64" s="17">
        <f t="shared" si="2"/>
        <v>-9000</v>
      </c>
      <c r="G64" s="18"/>
      <c r="H64" s="61"/>
      <c r="I64" s="61"/>
      <c r="J64" s="53">
        <v>10000</v>
      </c>
      <c r="X64" s="48"/>
      <c r="Y64" s="48"/>
      <c r="Z64" s="48"/>
    </row>
    <row r="65" spans="1:26" ht="38.25" customHeight="1">
      <c r="A65" s="36"/>
      <c r="B65" s="11"/>
      <c r="C65" s="10" t="s">
        <v>65</v>
      </c>
      <c r="D65" s="17">
        <v>1000</v>
      </c>
      <c r="E65" s="17">
        <v>10000</v>
      </c>
      <c r="F65" s="17">
        <f t="shared" si="2"/>
        <v>-9000</v>
      </c>
      <c r="G65" s="18" t="s">
        <v>296</v>
      </c>
      <c r="H65" s="61"/>
      <c r="I65" s="61"/>
      <c r="X65" s="48"/>
      <c r="Y65" s="48"/>
      <c r="Z65" s="48"/>
    </row>
    <row r="66" spans="1:26" ht="38.25" customHeight="1">
      <c r="A66" s="36"/>
      <c r="B66" s="11" t="s">
        <v>263</v>
      </c>
      <c r="C66" s="10"/>
      <c r="D66" s="17">
        <f>SUM(D67)</f>
        <v>2000</v>
      </c>
      <c r="E66" s="17">
        <f>SUM(E67)</f>
        <v>2000</v>
      </c>
      <c r="F66" s="17">
        <f t="shared" si="2"/>
        <v>0</v>
      </c>
      <c r="G66" s="18"/>
      <c r="H66" s="61"/>
      <c r="I66" s="61"/>
      <c r="X66" s="48"/>
      <c r="Y66" s="48"/>
      <c r="Z66" s="48"/>
    </row>
    <row r="67" spans="1:26" ht="38.25" customHeight="1">
      <c r="A67" s="36"/>
      <c r="B67" s="30"/>
      <c r="C67" s="10" t="s">
        <v>66</v>
      </c>
      <c r="D67" s="17">
        <f>SUM(D68:D69)</f>
        <v>2000</v>
      </c>
      <c r="E67" s="17">
        <f>SUM(E68:E69)</f>
        <v>2000</v>
      </c>
      <c r="F67" s="17">
        <f t="shared" si="2"/>
        <v>0</v>
      </c>
      <c r="G67" s="18"/>
      <c r="H67" s="61"/>
      <c r="I67" s="61"/>
      <c r="X67" s="48"/>
      <c r="Y67" s="48"/>
      <c r="Z67" s="48"/>
    </row>
    <row r="68" spans="1:26" ht="38.25" customHeight="1">
      <c r="A68" s="36"/>
      <c r="B68" s="31"/>
      <c r="C68" s="33"/>
      <c r="D68" s="17">
        <v>1000</v>
      </c>
      <c r="E68" s="17">
        <v>1000</v>
      </c>
      <c r="F68" s="17">
        <f t="shared" si="2"/>
        <v>0</v>
      </c>
      <c r="G68" s="18" t="s">
        <v>67</v>
      </c>
      <c r="H68" s="61"/>
      <c r="I68" s="61"/>
      <c r="J68" s="53">
        <v>1000</v>
      </c>
      <c r="X68" s="48"/>
      <c r="Y68" s="48"/>
      <c r="Z68" s="48"/>
    </row>
    <row r="69" spans="1:26" ht="38.25" customHeight="1">
      <c r="A69" s="36"/>
      <c r="B69" s="38"/>
      <c r="C69" s="40"/>
      <c r="D69" s="17">
        <v>1000</v>
      </c>
      <c r="E69" s="17">
        <v>1000</v>
      </c>
      <c r="F69" s="17">
        <f t="shared" si="2"/>
        <v>0</v>
      </c>
      <c r="G69" s="18" t="s">
        <v>68</v>
      </c>
      <c r="H69" s="61"/>
      <c r="I69" s="61"/>
      <c r="J69" s="53">
        <v>1000</v>
      </c>
      <c r="X69" s="48"/>
      <c r="Y69" s="48"/>
      <c r="Z69" s="48"/>
    </row>
    <row r="70" spans="1:26" ht="38.25" customHeight="1">
      <c r="A70" s="36"/>
      <c r="B70" s="11" t="s">
        <v>264</v>
      </c>
      <c r="C70" s="10"/>
      <c r="D70" s="17">
        <f>SUM(D71)</f>
        <v>4000</v>
      </c>
      <c r="E70" s="17">
        <f>SUM(E71)</f>
        <v>4000</v>
      </c>
      <c r="F70" s="17">
        <f t="shared" si="2"/>
        <v>0</v>
      </c>
      <c r="G70" s="18"/>
      <c r="H70" s="61"/>
      <c r="I70" s="61"/>
      <c r="X70" s="48"/>
      <c r="Y70" s="48"/>
      <c r="Z70" s="48"/>
    </row>
    <row r="71" spans="1:26" ht="38.25" customHeight="1">
      <c r="A71" s="36"/>
      <c r="B71" s="30"/>
      <c r="C71" s="10" t="s">
        <v>69</v>
      </c>
      <c r="D71" s="17">
        <f>SUM(D72:D73)</f>
        <v>4000</v>
      </c>
      <c r="E71" s="17">
        <f>SUM(E72:E73)</f>
        <v>4000</v>
      </c>
      <c r="F71" s="17">
        <f t="shared" si="2"/>
        <v>0</v>
      </c>
      <c r="G71" s="18"/>
      <c r="H71" s="61"/>
      <c r="I71" s="61"/>
      <c r="X71" s="48"/>
      <c r="Y71" s="48"/>
      <c r="Z71" s="48"/>
    </row>
    <row r="72" spans="1:26" ht="38.25" customHeight="1">
      <c r="A72" s="36"/>
      <c r="B72" s="31"/>
      <c r="C72" s="33"/>
      <c r="D72" s="17">
        <v>1000</v>
      </c>
      <c r="E72" s="17">
        <v>1000</v>
      </c>
      <c r="F72" s="17">
        <f t="shared" si="2"/>
        <v>0</v>
      </c>
      <c r="G72" s="18" t="s">
        <v>298</v>
      </c>
      <c r="H72" s="61"/>
      <c r="I72" s="61"/>
      <c r="J72" s="53">
        <v>1000</v>
      </c>
      <c r="X72" s="48"/>
      <c r="Y72" s="48"/>
      <c r="Z72" s="48"/>
    </row>
    <row r="73" spans="1:26" ht="38.25" customHeight="1">
      <c r="A73" s="36"/>
      <c r="B73" s="38"/>
      <c r="C73" s="40"/>
      <c r="D73" s="17">
        <v>3000</v>
      </c>
      <c r="E73" s="17">
        <v>3000</v>
      </c>
      <c r="F73" s="17">
        <f t="shared" si="2"/>
        <v>0</v>
      </c>
      <c r="G73" s="18" t="s">
        <v>291</v>
      </c>
      <c r="H73" s="61"/>
      <c r="I73" s="61"/>
      <c r="X73" s="48"/>
      <c r="Y73" s="48"/>
      <c r="Z73" s="48"/>
    </row>
    <row r="74" spans="1:26" ht="38.25" customHeight="1">
      <c r="A74" s="36"/>
      <c r="B74" s="11" t="s">
        <v>265</v>
      </c>
      <c r="C74" s="10"/>
      <c r="D74" s="17">
        <f>SUM(D75)</f>
        <v>1000</v>
      </c>
      <c r="E74" s="17">
        <f>SUM(E75)</f>
        <v>1000</v>
      </c>
      <c r="F74" s="17">
        <f aca="true" t="shared" si="3" ref="F74:F79">SUM(D74-E74)</f>
        <v>0</v>
      </c>
      <c r="G74" s="18"/>
      <c r="H74" s="61"/>
      <c r="I74" s="61"/>
      <c r="X74" s="48"/>
      <c r="Y74" s="48"/>
      <c r="Z74" s="48"/>
    </row>
    <row r="75" spans="1:26" ht="38.25" customHeight="1">
      <c r="A75" s="36"/>
      <c r="B75" s="30"/>
      <c r="C75" s="10" t="s">
        <v>70</v>
      </c>
      <c r="D75" s="17">
        <v>1000</v>
      </c>
      <c r="E75" s="17">
        <v>1000</v>
      </c>
      <c r="F75" s="17">
        <f t="shared" si="3"/>
        <v>0</v>
      </c>
      <c r="G75" s="18" t="s">
        <v>302</v>
      </c>
      <c r="H75" s="61"/>
      <c r="I75" s="61"/>
      <c r="M75" s="48">
        <v>1000</v>
      </c>
      <c r="X75" s="48"/>
      <c r="Y75" s="48"/>
      <c r="Z75" s="48"/>
    </row>
    <row r="76" spans="1:26" ht="38.25" customHeight="1">
      <c r="A76" s="36"/>
      <c r="B76" s="11" t="s">
        <v>266</v>
      </c>
      <c r="C76" s="10"/>
      <c r="D76" s="17">
        <f>SUM(D77)</f>
        <v>1000</v>
      </c>
      <c r="E76" s="17">
        <f>SUM(E77)</f>
        <v>1000</v>
      </c>
      <c r="F76" s="17">
        <f t="shared" si="3"/>
        <v>0</v>
      </c>
      <c r="G76" s="18"/>
      <c r="H76" s="61"/>
      <c r="I76" s="61"/>
      <c r="X76" s="48"/>
      <c r="Y76" s="48"/>
      <c r="Z76" s="48"/>
    </row>
    <row r="77" spans="1:26" ht="38.25" customHeight="1">
      <c r="A77" s="36"/>
      <c r="B77" s="30"/>
      <c r="C77" s="10" t="s">
        <v>190</v>
      </c>
      <c r="D77" s="17">
        <v>1000</v>
      </c>
      <c r="E77" s="17">
        <v>1000</v>
      </c>
      <c r="F77" s="17">
        <f t="shared" si="3"/>
        <v>0</v>
      </c>
      <c r="G77" s="18" t="s">
        <v>293</v>
      </c>
      <c r="H77" s="61"/>
      <c r="I77" s="61"/>
      <c r="J77" s="53">
        <v>1000</v>
      </c>
      <c r="X77" s="48"/>
      <c r="Y77" s="48"/>
      <c r="Z77" s="48"/>
    </row>
    <row r="78" spans="1:26" ht="38.25" customHeight="1">
      <c r="A78" s="36"/>
      <c r="B78" s="11" t="s">
        <v>267</v>
      </c>
      <c r="C78" s="10"/>
      <c r="D78" s="17">
        <f>SUM(D79)</f>
        <v>1000</v>
      </c>
      <c r="E78" s="17">
        <f>SUM(E79)</f>
        <v>1000</v>
      </c>
      <c r="F78" s="17">
        <f t="shared" si="3"/>
        <v>0</v>
      </c>
      <c r="G78" s="18"/>
      <c r="H78" s="61"/>
      <c r="I78" s="61"/>
      <c r="X78" s="48"/>
      <c r="Y78" s="48"/>
      <c r="Z78" s="48"/>
    </row>
    <row r="79" spans="1:26" ht="38.25" customHeight="1" thickBot="1">
      <c r="A79" s="37"/>
      <c r="B79" s="20"/>
      <c r="C79" s="21" t="s">
        <v>191</v>
      </c>
      <c r="D79" s="22">
        <v>1000</v>
      </c>
      <c r="E79" s="22">
        <v>1000</v>
      </c>
      <c r="F79" s="22">
        <f t="shared" si="3"/>
        <v>0</v>
      </c>
      <c r="G79" s="23" t="s">
        <v>294</v>
      </c>
      <c r="H79" s="61"/>
      <c r="I79" s="61"/>
      <c r="J79" s="53">
        <v>1000</v>
      </c>
      <c r="X79" s="48"/>
      <c r="Y79" s="48"/>
      <c r="Z79" s="48"/>
    </row>
    <row r="80" spans="24:26" ht="38.25" customHeight="1">
      <c r="X80" s="48"/>
      <c r="Y80" s="48"/>
      <c r="Z80" s="48"/>
    </row>
    <row r="81" spans="24:26" ht="38.25" customHeight="1">
      <c r="X81" s="48"/>
      <c r="Y81" s="48"/>
      <c r="Z81" s="48"/>
    </row>
    <row r="82" spans="24:26" ht="38.25" customHeight="1">
      <c r="X82" s="48"/>
      <c r="Y82" s="48"/>
      <c r="Z82" s="48"/>
    </row>
    <row r="83" spans="24:26" ht="38.25" customHeight="1">
      <c r="X83" s="48"/>
      <c r="Y83" s="48"/>
      <c r="Z83" s="48"/>
    </row>
    <row r="84" spans="24:26" ht="38.25" customHeight="1">
      <c r="X84" s="48"/>
      <c r="Y84" s="48"/>
      <c r="Z84" s="48"/>
    </row>
    <row r="85" spans="24:26" ht="38.25" customHeight="1">
      <c r="X85" s="48"/>
      <c r="Y85" s="48"/>
      <c r="Z85" s="48"/>
    </row>
    <row r="86" spans="24:26" ht="38.25" customHeight="1">
      <c r="X86" s="48"/>
      <c r="Y86" s="48"/>
      <c r="Z86" s="48"/>
    </row>
    <row r="87" spans="24:26" ht="38.25" customHeight="1">
      <c r="X87" s="48"/>
      <c r="Y87" s="48"/>
      <c r="Z87" s="48"/>
    </row>
    <row r="88" spans="24:26" ht="38.25" customHeight="1">
      <c r="X88" s="48"/>
      <c r="Y88" s="48"/>
      <c r="Z88" s="48"/>
    </row>
    <row r="89" spans="24:26" ht="38.25" customHeight="1">
      <c r="X89" s="48"/>
      <c r="Y89" s="48"/>
      <c r="Z89" s="48"/>
    </row>
    <row r="90" spans="24:26" ht="38.25" customHeight="1">
      <c r="X90" s="48"/>
      <c r="Y90" s="48"/>
      <c r="Z90" s="48"/>
    </row>
    <row r="91" spans="24:26" ht="38.25" customHeight="1">
      <c r="X91" s="48"/>
      <c r="Y91" s="48"/>
      <c r="Z91" s="48"/>
    </row>
    <row r="92" spans="24:26" ht="38.25" customHeight="1">
      <c r="X92" s="48"/>
      <c r="Y92" s="48"/>
      <c r="Z92" s="48"/>
    </row>
    <row r="93" spans="24:26" ht="38.25" customHeight="1">
      <c r="X93" s="48"/>
      <c r="Y93" s="48"/>
      <c r="Z93" s="48"/>
    </row>
    <row r="94" spans="24:26" ht="38.25" customHeight="1">
      <c r="X94" s="48"/>
      <c r="Y94" s="48"/>
      <c r="Z94" s="48"/>
    </row>
    <row r="95" spans="24:26" ht="38.25" customHeight="1">
      <c r="X95" s="48"/>
      <c r="Y95" s="48"/>
      <c r="Z95" s="48"/>
    </row>
    <row r="96" spans="24:26" ht="38.25" customHeight="1">
      <c r="X96" s="48"/>
      <c r="Y96" s="48"/>
      <c r="Z96" s="48"/>
    </row>
    <row r="97" spans="24:26" ht="38.25" customHeight="1">
      <c r="X97" s="48"/>
      <c r="Y97" s="48"/>
      <c r="Z97" s="48"/>
    </row>
    <row r="98" spans="24:26" ht="38.25" customHeight="1">
      <c r="X98" s="48"/>
      <c r="Y98" s="48"/>
      <c r="Z98" s="48"/>
    </row>
    <row r="99" spans="24:26" ht="38.25" customHeight="1">
      <c r="X99" s="48"/>
      <c r="Y99" s="48"/>
      <c r="Z99" s="48"/>
    </row>
    <row r="100" spans="24:26" ht="38.25" customHeight="1">
      <c r="X100" s="48"/>
      <c r="Y100" s="48"/>
      <c r="Z100" s="48"/>
    </row>
    <row r="101" spans="24:26" ht="38.25" customHeight="1">
      <c r="X101" s="48"/>
      <c r="Y101" s="48"/>
      <c r="Z101" s="48"/>
    </row>
    <row r="102" spans="24:26" ht="38.25" customHeight="1">
      <c r="X102" s="48"/>
      <c r="Y102" s="48"/>
      <c r="Z102" s="48"/>
    </row>
    <row r="103" spans="24:26" ht="38.25" customHeight="1">
      <c r="X103" s="48"/>
      <c r="Y103" s="48"/>
      <c r="Z103" s="48"/>
    </row>
    <row r="104" spans="24:26" ht="38.25" customHeight="1">
      <c r="X104" s="48"/>
      <c r="Y104" s="48"/>
      <c r="Z104" s="48"/>
    </row>
    <row r="105" spans="24:26" ht="38.25" customHeight="1">
      <c r="X105" s="48"/>
      <c r="Y105" s="48"/>
      <c r="Z105" s="48"/>
    </row>
    <row r="106" spans="24:26" ht="38.25" customHeight="1">
      <c r="X106" s="48"/>
      <c r="Y106" s="48"/>
      <c r="Z106" s="48"/>
    </row>
    <row r="107" spans="24:26" ht="38.25" customHeight="1">
      <c r="X107" s="48"/>
      <c r="Y107" s="48"/>
      <c r="Z107" s="48"/>
    </row>
    <row r="108" spans="24:26" ht="38.25" customHeight="1">
      <c r="X108" s="48"/>
      <c r="Y108" s="48"/>
      <c r="Z108" s="48"/>
    </row>
    <row r="109" spans="24:26" ht="38.25" customHeight="1">
      <c r="X109" s="48"/>
      <c r="Y109" s="48"/>
      <c r="Z109" s="48"/>
    </row>
    <row r="110" spans="24:26" ht="38.25" customHeight="1">
      <c r="X110" s="48"/>
      <c r="Y110" s="48"/>
      <c r="Z110" s="48"/>
    </row>
    <row r="111" spans="24:26" ht="38.25" customHeight="1">
      <c r="X111" s="48"/>
      <c r="Y111" s="48"/>
      <c r="Z111" s="48"/>
    </row>
    <row r="112" spans="24:26" ht="38.25" customHeight="1">
      <c r="X112" s="48"/>
      <c r="Y112" s="48"/>
      <c r="Z112" s="48"/>
    </row>
    <row r="113" spans="24:26" ht="38.25" customHeight="1">
      <c r="X113" s="48"/>
      <c r="Y113" s="48"/>
      <c r="Z113" s="48"/>
    </row>
    <row r="114" spans="24:26" ht="38.25" customHeight="1">
      <c r="X114" s="48"/>
      <c r="Y114" s="48"/>
      <c r="Z114" s="48"/>
    </row>
    <row r="115" spans="24:26" ht="38.25" customHeight="1">
      <c r="X115" s="48"/>
      <c r="Y115" s="48"/>
      <c r="Z115" s="48"/>
    </row>
    <row r="116" spans="24:26" ht="38.25" customHeight="1">
      <c r="X116" s="48"/>
      <c r="Y116" s="48"/>
      <c r="Z116" s="48"/>
    </row>
    <row r="117" spans="24:26" ht="38.25" customHeight="1">
      <c r="X117" s="48"/>
      <c r="Y117" s="48"/>
      <c r="Z117" s="48"/>
    </row>
    <row r="118" spans="24:26" ht="38.25" customHeight="1">
      <c r="X118" s="48"/>
      <c r="Y118" s="48"/>
      <c r="Z118" s="48"/>
    </row>
    <row r="119" spans="24:26" ht="38.25" customHeight="1">
      <c r="X119" s="48"/>
      <c r="Y119" s="48"/>
      <c r="Z119" s="48"/>
    </row>
    <row r="120" spans="24:26" ht="38.25" customHeight="1">
      <c r="X120" s="48"/>
      <c r="Y120" s="48"/>
      <c r="Z120" s="48"/>
    </row>
    <row r="121" spans="24:26" ht="38.25" customHeight="1">
      <c r="X121" s="48"/>
      <c r="Y121" s="48"/>
      <c r="Z121" s="48"/>
    </row>
    <row r="122" spans="24:26" ht="38.25" customHeight="1">
      <c r="X122" s="48"/>
      <c r="Y122" s="48"/>
      <c r="Z122" s="48"/>
    </row>
    <row r="123" spans="24:26" ht="38.25" customHeight="1">
      <c r="X123" s="48"/>
      <c r="Y123" s="48"/>
      <c r="Z123" s="48"/>
    </row>
    <row r="124" spans="24:26" ht="38.25" customHeight="1">
      <c r="X124" s="48"/>
      <c r="Y124" s="48"/>
      <c r="Z124" s="48"/>
    </row>
    <row r="125" spans="24:26" ht="38.25" customHeight="1">
      <c r="X125" s="48"/>
      <c r="Y125" s="48"/>
      <c r="Z125" s="48"/>
    </row>
    <row r="126" spans="24:26" ht="38.25" customHeight="1">
      <c r="X126" s="48"/>
      <c r="Y126" s="48"/>
      <c r="Z126" s="48"/>
    </row>
    <row r="127" spans="24:26" ht="38.25" customHeight="1">
      <c r="X127" s="48"/>
      <c r="Y127" s="48"/>
      <c r="Z127" s="48"/>
    </row>
    <row r="128" spans="24:26" ht="38.25" customHeight="1">
      <c r="X128" s="48"/>
      <c r="Y128" s="48"/>
      <c r="Z128" s="48"/>
    </row>
    <row r="129" spans="24:26" ht="38.25" customHeight="1">
      <c r="X129" s="48"/>
      <c r="Y129" s="48"/>
      <c r="Z129" s="48"/>
    </row>
    <row r="130" spans="24:26" ht="38.25" customHeight="1">
      <c r="X130" s="48"/>
      <c r="Y130" s="48"/>
      <c r="Z130" s="48"/>
    </row>
    <row r="131" spans="24:26" ht="38.25" customHeight="1">
      <c r="X131" s="48"/>
      <c r="Y131" s="48"/>
      <c r="Z131" s="48"/>
    </row>
    <row r="132" spans="24:26" ht="38.25" customHeight="1">
      <c r="X132" s="48"/>
      <c r="Y132" s="48"/>
      <c r="Z132" s="48"/>
    </row>
    <row r="133" spans="24:26" ht="38.25" customHeight="1">
      <c r="X133" s="48"/>
      <c r="Y133" s="48"/>
      <c r="Z133" s="48"/>
    </row>
    <row r="134" spans="24:26" ht="38.25" customHeight="1">
      <c r="X134" s="48"/>
      <c r="Y134" s="48"/>
      <c r="Z134" s="48"/>
    </row>
    <row r="135" spans="24:26" ht="38.25" customHeight="1">
      <c r="X135" s="48"/>
      <c r="Y135" s="48"/>
      <c r="Z135" s="48"/>
    </row>
    <row r="136" spans="24:26" ht="38.25" customHeight="1">
      <c r="X136" s="48"/>
      <c r="Y136" s="48"/>
      <c r="Z136" s="48"/>
    </row>
    <row r="137" spans="24:26" ht="38.25" customHeight="1">
      <c r="X137" s="48"/>
      <c r="Y137" s="48"/>
      <c r="Z137" s="48"/>
    </row>
    <row r="138" spans="24:26" ht="38.25" customHeight="1">
      <c r="X138" s="48"/>
      <c r="Y138" s="48"/>
      <c r="Z138" s="48"/>
    </row>
    <row r="139" spans="24:26" ht="38.25" customHeight="1">
      <c r="X139" s="48"/>
      <c r="Y139" s="48"/>
      <c r="Z139" s="48"/>
    </row>
    <row r="140" spans="24:26" ht="38.25" customHeight="1">
      <c r="X140" s="48"/>
      <c r="Y140" s="48"/>
      <c r="Z140" s="48"/>
    </row>
    <row r="141" spans="24:26" ht="38.25" customHeight="1">
      <c r="X141" s="48"/>
      <c r="Y141" s="48"/>
      <c r="Z141" s="48"/>
    </row>
    <row r="142" spans="24:26" ht="38.25" customHeight="1">
      <c r="X142" s="48"/>
      <c r="Y142" s="48"/>
      <c r="Z142" s="48"/>
    </row>
    <row r="143" spans="24:26" ht="38.25" customHeight="1">
      <c r="X143" s="48"/>
      <c r="Y143" s="48"/>
      <c r="Z143" s="48"/>
    </row>
    <row r="144" spans="24:26" ht="38.25" customHeight="1">
      <c r="X144" s="48"/>
      <c r="Y144" s="48"/>
      <c r="Z144" s="48"/>
    </row>
    <row r="145" spans="24:26" ht="38.25" customHeight="1">
      <c r="X145" s="48"/>
      <c r="Y145" s="48"/>
      <c r="Z145" s="48"/>
    </row>
    <row r="146" spans="24:26" ht="38.25" customHeight="1">
      <c r="X146" s="48"/>
      <c r="Y146" s="48"/>
      <c r="Z146" s="48"/>
    </row>
    <row r="147" spans="24:26" ht="38.25" customHeight="1">
      <c r="X147" s="48"/>
      <c r="Y147" s="48"/>
      <c r="Z147" s="48"/>
    </row>
    <row r="148" spans="24:26" ht="38.25" customHeight="1">
      <c r="X148" s="48"/>
      <c r="Y148" s="48"/>
      <c r="Z148" s="48"/>
    </row>
    <row r="149" spans="24:26" ht="38.25" customHeight="1">
      <c r="X149" s="48"/>
      <c r="Y149" s="48"/>
      <c r="Z149" s="48"/>
    </row>
    <row r="150" spans="24:26" ht="38.25" customHeight="1">
      <c r="X150" s="48"/>
      <c r="Y150" s="48"/>
      <c r="Z150" s="48"/>
    </row>
    <row r="151" spans="24:26" ht="38.25" customHeight="1">
      <c r="X151" s="48"/>
      <c r="Y151" s="48"/>
      <c r="Z151" s="48"/>
    </row>
    <row r="152" spans="24:26" ht="38.25" customHeight="1">
      <c r="X152" s="48"/>
      <c r="Y152" s="48"/>
      <c r="Z152" s="48"/>
    </row>
    <row r="153" spans="24:26" ht="38.25" customHeight="1">
      <c r="X153" s="48"/>
      <c r="Y153" s="48"/>
      <c r="Z153" s="48"/>
    </row>
    <row r="154" spans="24:26" ht="38.25" customHeight="1">
      <c r="X154" s="48"/>
      <c r="Y154" s="48"/>
      <c r="Z154" s="48"/>
    </row>
    <row r="155" spans="24:26" ht="38.25" customHeight="1">
      <c r="X155" s="48"/>
      <c r="Y155" s="48"/>
      <c r="Z155" s="48"/>
    </row>
    <row r="156" spans="24:26" ht="38.25" customHeight="1">
      <c r="X156" s="48"/>
      <c r="Y156" s="48"/>
      <c r="Z156" s="48"/>
    </row>
    <row r="157" spans="24:26" ht="38.25" customHeight="1">
      <c r="X157" s="48"/>
      <c r="Y157" s="48"/>
      <c r="Z157" s="48"/>
    </row>
    <row r="158" spans="24:26" ht="38.25" customHeight="1">
      <c r="X158" s="48"/>
      <c r="Y158" s="48"/>
      <c r="Z158" s="48"/>
    </row>
    <row r="159" spans="24:26" ht="38.25" customHeight="1">
      <c r="X159" s="48"/>
      <c r="Y159" s="48"/>
      <c r="Z159" s="48"/>
    </row>
  </sheetData>
  <sheetProtection/>
  <mergeCells count="10">
    <mergeCell ref="A1:G2"/>
    <mergeCell ref="A3:G3"/>
    <mergeCell ref="A4:B4"/>
    <mergeCell ref="A5:B5"/>
    <mergeCell ref="D5:F5"/>
    <mergeCell ref="A6:C6"/>
    <mergeCell ref="D6:D7"/>
    <mergeCell ref="E6:E7"/>
    <mergeCell ref="F6:F7"/>
    <mergeCell ref="G6:G7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61"/>
  <sheetViews>
    <sheetView showGridLines="0" zoomScale="59" zoomScaleNormal="59" zoomScaleSheetLayoutView="70" zoomScalePageLayoutView="0" workbookViewId="0" topLeftCell="A1">
      <selection activeCell="A1" sqref="A1:G2"/>
    </sheetView>
  </sheetViews>
  <sheetFormatPr defaultColWidth="3.375" defaultRowHeight="38.25" customHeight="1"/>
  <cols>
    <col min="1" max="1" width="48.875" style="2" customWidth="1"/>
    <col min="2" max="2" width="46.625" style="1" bestFit="1" customWidth="1"/>
    <col min="3" max="3" width="30.375" style="1" customWidth="1"/>
    <col min="4" max="5" width="22.25390625" style="1" customWidth="1"/>
    <col min="6" max="6" width="26.625" style="1" customWidth="1"/>
    <col min="7" max="7" width="61.25390625" style="1" customWidth="1"/>
    <col min="8" max="8" width="21.00390625" style="48" customWidth="1"/>
    <col min="9" max="9" width="17.00390625" style="48" customWidth="1"/>
    <col min="10" max="10" width="18.375" style="48" customWidth="1"/>
    <col min="11" max="11" width="17.00390625" style="48" customWidth="1"/>
    <col min="12" max="12" width="18.875" style="48" customWidth="1"/>
    <col min="13" max="13" width="20.875" style="48" customWidth="1"/>
    <col min="14" max="14" width="18.875" style="48" customWidth="1"/>
    <col min="15" max="15" width="15.875" style="48" customWidth="1"/>
    <col min="16" max="16" width="18.75390625" style="48" customWidth="1"/>
    <col min="17" max="17" width="15.25390625" style="48" customWidth="1"/>
    <col min="18" max="18" width="13.125" style="48" customWidth="1"/>
    <col min="19" max="20" width="17.25390625" style="48" customWidth="1"/>
    <col min="21" max="21" width="17.50390625" style="48" customWidth="1"/>
    <col min="22" max="22" width="17.75390625" style="48" customWidth="1"/>
    <col min="23" max="23" width="20.625" style="1" customWidth="1"/>
    <col min="24" max="24" width="16.50390625" style="1" customWidth="1"/>
    <col min="25" max="25" width="20.625" style="1" customWidth="1"/>
    <col min="26" max="26" width="18.125" style="1" customWidth="1"/>
    <col min="27" max="27" width="18.875" style="1" customWidth="1"/>
    <col min="28" max="28" width="17.50390625" style="1" customWidth="1"/>
    <col min="29" max="29" width="20.625" style="1" customWidth="1"/>
    <col min="30" max="32" width="17.00390625" style="1" customWidth="1"/>
    <col min="33" max="35" width="13.125" style="1" customWidth="1"/>
    <col min="36" max="42" width="9.625" style="1" customWidth="1"/>
    <col min="43" max="50" width="3.375" style="1" customWidth="1"/>
    <col min="51" max="16384" width="3.375" style="1" customWidth="1"/>
  </cols>
  <sheetData>
    <row r="1" spans="1:22" s="3" customFormat="1" ht="21.75" customHeight="1">
      <c r="A1" s="67" t="s">
        <v>288</v>
      </c>
      <c r="B1" s="67"/>
      <c r="C1" s="67"/>
      <c r="D1" s="67"/>
      <c r="E1" s="67"/>
      <c r="F1" s="67"/>
      <c r="G1" s="67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s="3" customFormat="1" ht="21.75" customHeight="1">
      <c r="A2" s="67"/>
      <c r="B2" s="67"/>
      <c r="C2" s="67"/>
      <c r="D2" s="67"/>
      <c r="E2" s="67"/>
      <c r="F2" s="67"/>
      <c r="G2" s="67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s="3" customFormat="1" ht="21.75" customHeight="1">
      <c r="A3" s="68" t="s">
        <v>289</v>
      </c>
      <c r="B3" s="68"/>
      <c r="C3" s="68"/>
      <c r="D3" s="68"/>
      <c r="E3" s="68"/>
      <c r="F3" s="68"/>
      <c r="G3" s="6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2" s="3" customFormat="1" ht="21.75" customHeight="1">
      <c r="A4" s="69" t="s">
        <v>9</v>
      </c>
      <c r="B4" s="69"/>
      <c r="C4" s="4"/>
      <c r="D4" s="4"/>
      <c r="E4" s="4"/>
      <c r="F4" s="4"/>
      <c r="G4" s="4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2" s="3" customFormat="1" ht="21.75" customHeight="1" thickBot="1">
      <c r="A5" s="70" t="s">
        <v>0</v>
      </c>
      <c r="B5" s="70"/>
      <c r="C5" s="5"/>
      <c r="D5" s="70"/>
      <c r="E5" s="70"/>
      <c r="F5" s="70"/>
      <c r="G5" s="6" t="s">
        <v>10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42" ht="28.5" customHeight="1" thickBot="1">
      <c r="A6" s="71" t="s">
        <v>5</v>
      </c>
      <c r="B6" s="71"/>
      <c r="C6" s="71"/>
      <c r="D6" s="71" t="s">
        <v>3</v>
      </c>
      <c r="E6" s="71" t="s">
        <v>4</v>
      </c>
      <c r="F6" s="71" t="s">
        <v>8</v>
      </c>
      <c r="G6" s="71" t="s">
        <v>7</v>
      </c>
      <c r="H6" s="49" t="s">
        <v>229</v>
      </c>
      <c r="I6" s="49" t="s">
        <v>226</v>
      </c>
      <c r="J6" s="49" t="s">
        <v>227</v>
      </c>
      <c r="K6" s="49" t="s">
        <v>228</v>
      </c>
      <c r="L6" s="49" t="s">
        <v>230</v>
      </c>
      <c r="M6" s="49" t="s">
        <v>231</v>
      </c>
      <c r="N6" s="49" t="s">
        <v>232</v>
      </c>
      <c r="O6" s="49" t="s">
        <v>236</v>
      </c>
      <c r="P6" s="49" t="s">
        <v>237</v>
      </c>
      <c r="Q6" s="49" t="s">
        <v>238</v>
      </c>
      <c r="R6" s="49" t="s">
        <v>239</v>
      </c>
      <c r="S6" s="49" t="s">
        <v>240</v>
      </c>
      <c r="T6" s="49" t="s">
        <v>241</v>
      </c>
      <c r="U6" s="49" t="s">
        <v>242</v>
      </c>
      <c r="V6" s="49" t="s">
        <v>243</v>
      </c>
      <c r="W6" s="49" t="s">
        <v>244</v>
      </c>
      <c r="X6" s="49" t="s">
        <v>245</v>
      </c>
      <c r="Y6" s="49" t="s">
        <v>246</v>
      </c>
      <c r="Z6" s="49" t="s">
        <v>247</v>
      </c>
      <c r="AA6" s="49" t="s">
        <v>248</v>
      </c>
      <c r="AB6" s="49" t="s">
        <v>249</v>
      </c>
      <c r="AC6" s="52" t="s">
        <v>250</v>
      </c>
      <c r="AD6" s="49" t="s">
        <v>251</v>
      </c>
      <c r="AE6" s="56" t="s">
        <v>269</v>
      </c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</row>
    <row r="7" spans="1:42" ht="28.5" customHeight="1" thickBot="1">
      <c r="A7" s="7" t="s">
        <v>6</v>
      </c>
      <c r="B7" s="8" t="s">
        <v>1</v>
      </c>
      <c r="C7" s="9" t="s">
        <v>2</v>
      </c>
      <c r="D7" s="71"/>
      <c r="E7" s="71"/>
      <c r="F7" s="71"/>
      <c r="G7" s="71"/>
      <c r="H7" s="49">
        <f>SUM(I7:AR7)</f>
        <v>211407000</v>
      </c>
      <c r="I7" s="54">
        <f>SUM(I8:I160)</f>
        <v>2869000</v>
      </c>
      <c r="J7" s="54">
        <f>SUM(J8:J160)</f>
        <v>675000</v>
      </c>
      <c r="K7" s="54">
        <f aca="true" t="shared" si="0" ref="K7:AE7">SUM(K8:K160)</f>
        <v>6791000</v>
      </c>
      <c r="L7" s="54">
        <f t="shared" si="0"/>
        <v>12177000</v>
      </c>
      <c r="M7" s="54">
        <f t="shared" si="0"/>
        <v>14057000</v>
      </c>
      <c r="N7" s="54">
        <f t="shared" si="0"/>
        <v>20757000</v>
      </c>
      <c r="O7" s="54">
        <f t="shared" si="0"/>
        <v>4455000</v>
      </c>
      <c r="P7" s="54">
        <f t="shared" si="0"/>
        <v>5519000</v>
      </c>
      <c r="Q7" s="54">
        <f t="shared" si="0"/>
        <v>0</v>
      </c>
      <c r="R7" s="54">
        <f t="shared" si="0"/>
        <v>134000</v>
      </c>
      <c r="S7" s="54">
        <f t="shared" si="0"/>
        <v>2194000</v>
      </c>
      <c r="T7" s="54">
        <f t="shared" si="0"/>
        <v>7875000</v>
      </c>
      <c r="U7" s="54">
        <f t="shared" si="0"/>
        <v>20000</v>
      </c>
      <c r="V7" s="54">
        <f t="shared" si="0"/>
        <v>5107000</v>
      </c>
      <c r="W7" s="54">
        <f>SUM(W8:W160)</f>
        <v>26606000</v>
      </c>
      <c r="X7" s="54">
        <f>SUM(X8:X160)</f>
        <v>0</v>
      </c>
      <c r="Y7" s="54">
        <f t="shared" si="0"/>
        <v>21817000</v>
      </c>
      <c r="Z7" s="54">
        <f>SUM(Z8:Z160)</f>
        <v>9476000</v>
      </c>
      <c r="AA7" s="54">
        <f t="shared" si="0"/>
        <v>41023000</v>
      </c>
      <c r="AB7" s="54">
        <f t="shared" si="0"/>
        <v>12567000</v>
      </c>
      <c r="AC7" s="54">
        <f t="shared" si="0"/>
        <v>16608000</v>
      </c>
      <c r="AD7" s="54">
        <f t="shared" si="0"/>
        <v>0</v>
      </c>
      <c r="AE7" s="54">
        <f t="shared" si="0"/>
        <v>680000</v>
      </c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</row>
    <row r="8" spans="1:42" ht="38.25" customHeight="1">
      <c r="A8" s="12" t="s">
        <v>77</v>
      </c>
      <c r="B8" s="13"/>
      <c r="C8" s="14"/>
      <c r="D8" s="15">
        <f>SUM(D9,D33,D69,D125,D132,D143,D145,D147,D149,D151,D153,D155,D157,D159)</f>
        <v>211407000</v>
      </c>
      <c r="E8" s="15">
        <f>SUM(E9,E33,E69,E125,E132,E143,E145,E147,E151,E153,E155,E157,E159)</f>
        <v>198911000</v>
      </c>
      <c r="F8" s="15">
        <f aca="true" t="shared" si="1" ref="F8:F35">SUM(D8-E8)</f>
        <v>12496000</v>
      </c>
      <c r="G8" s="16"/>
      <c r="H8" s="48">
        <f>SUM(I8:AD8)</f>
        <v>0</v>
      </c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</row>
    <row r="9" spans="1:42" ht="38.25" customHeight="1">
      <c r="A9" s="41"/>
      <c r="B9" s="11" t="s">
        <v>11</v>
      </c>
      <c r="C9" s="10"/>
      <c r="D9" s="17">
        <f>SUM(D10,D12,D18,D28,D32)</f>
        <v>173660000</v>
      </c>
      <c r="E9" s="17">
        <f>SUM(E10,E12,E18,E28,E32)</f>
        <v>162920000</v>
      </c>
      <c r="F9" s="17">
        <f t="shared" si="1"/>
        <v>10740000</v>
      </c>
      <c r="G9" s="18"/>
      <c r="H9" s="48">
        <f aca="true" t="shared" si="2" ref="H9:H67">SUM(I9:AD9)</f>
        <v>0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</row>
    <row r="10" spans="1:42" ht="38.25" customHeight="1">
      <c r="A10" s="36"/>
      <c r="B10" s="30"/>
      <c r="C10" s="10" t="s">
        <v>12</v>
      </c>
      <c r="D10" s="17">
        <f>SUM(D11:D11)</f>
        <v>1000</v>
      </c>
      <c r="E10" s="17">
        <v>1000</v>
      </c>
      <c r="F10" s="17">
        <f t="shared" si="1"/>
        <v>0</v>
      </c>
      <c r="G10" s="18"/>
      <c r="H10" s="48">
        <f t="shared" si="2"/>
        <v>0</v>
      </c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</row>
    <row r="11" spans="1:42" ht="38.25" customHeight="1">
      <c r="A11" s="36"/>
      <c r="B11" s="31"/>
      <c r="C11" s="39"/>
      <c r="D11" s="17">
        <f>H11</f>
        <v>1000</v>
      </c>
      <c r="E11" s="17">
        <v>1000</v>
      </c>
      <c r="F11" s="17">
        <f t="shared" si="1"/>
        <v>0</v>
      </c>
      <c r="G11" s="18" t="s">
        <v>78</v>
      </c>
      <c r="H11" s="48">
        <f t="shared" si="2"/>
        <v>1000</v>
      </c>
      <c r="I11" s="54">
        <v>1000</v>
      </c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</row>
    <row r="12" spans="1:42" ht="38.25" customHeight="1">
      <c r="A12" s="36"/>
      <c r="B12" s="31"/>
      <c r="C12" s="10" t="s">
        <v>76</v>
      </c>
      <c r="D12" s="17">
        <f>SUM(D13:D17)</f>
        <v>94516000</v>
      </c>
      <c r="E12" s="17">
        <f>SUM(E13:E17)</f>
        <v>89481000</v>
      </c>
      <c r="F12" s="17">
        <f t="shared" si="1"/>
        <v>5035000</v>
      </c>
      <c r="G12" s="18"/>
      <c r="H12" s="48">
        <f t="shared" si="2"/>
        <v>0</v>
      </c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</row>
    <row r="13" spans="1:42" ht="38.25" customHeight="1">
      <c r="A13" s="36"/>
      <c r="B13" s="31"/>
      <c r="C13" s="42"/>
      <c r="D13" s="17">
        <f>H13</f>
        <v>93986000</v>
      </c>
      <c r="E13" s="17">
        <v>88951000</v>
      </c>
      <c r="F13" s="17">
        <f t="shared" si="1"/>
        <v>5035000</v>
      </c>
      <c r="G13" s="18" t="s">
        <v>75</v>
      </c>
      <c r="H13" s="48">
        <f t="shared" si="2"/>
        <v>93986000</v>
      </c>
      <c r="I13" s="54">
        <v>1000</v>
      </c>
      <c r="J13" s="54"/>
      <c r="K13" s="54">
        <v>3568000</v>
      </c>
      <c r="L13" s="54">
        <v>4002000</v>
      </c>
      <c r="M13" s="54">
        <v>4170000</v>
      </c>
      <c r="N13" s="54">
        <v>8287000</v>
      </c>
      <c r="O13" s="54">
        <v>2184000</v>
      </c>
      <c r="P13" s="54">
        <v>2591000</v>
      </c>
      <c r="Q13" s="54"/>
      <c r="R13" s="54"/>
      <c r="S13" s="54"/>
      <c r="T13" s="54">
        <v>3807000</v>
      </c>
      <c r="U13" s="54"/>
      <c r="V13" s="54">
        <v>2435000</v>
      </c>
      <c r="W13" s="54">
        <v>14186000</v>
      </c>
      <c r="X13" s="54"/>
      <c r="Y13" s="54">
        <v>10533000</v>
      </c>
      <c r="Z13" s="54">
        <v>3694000</v>
      </c>
      <c r="AA13" s="54">
        <v>18728000</v>
      </c>
      <c r="AB13" s="54">
        <v>6056000</v>
      </c>
      <c r="AC13" s="54">
        <v>9744000</v>
      </c>
      <c r="AD13" s="54"/>
      <c r="AE13" s="54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</row>
    <row r="14" spans="1:42" ht="38.25" customHeight="1">
      <c r="A14" s="36"/>
      <c r="B14" s="31"/>
      <c r="C14" s="45"/>
      <c r="D14" s="17">
        <f>H14</f>
        <v>1000</v>
      </c>
      <c r="E14" s="17">
        <v>1000</v>
      </c>
      <c r="F14" s="17">
        <f t="shared" si="1"/>
        <v>0</v>
      </c>
      <c r="G14" s="18" t="s">
        <v>13</v>
      </c>
      <c r="H14" s="48">
        <f t="shared" si="2"/>
        <v>1000</v>
      </c>
      <c r="I14" s="54"/>
      <c r="J14" s="54"/>
      <c r="K14" s="54"/>
      <c r="L14" s="54"/>
      <c r="M14" s="54"/>
      <c r="N14" s="54"/>
      <c r="O14" s="54">
        <v>1000</v>
      </c>
      <c r="P14" s="54"/>
      <c r="Q14" s="54"/>
      <c r="R14" s="54"/>
      <c r="S14" s="54"/>
      <c r="T14" s="54"/>
      <c r="U14" s="54" t="s">
        <v>287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</row>
    <row r="15" spans="1:42" ht="38.25" customHeight="1">
      <c r="A15" s="36"/>
      <c r="B15" s="31"/>
      <c r="C15" s="45"/>
      <c r="D15" s="17">
        <f>H15</f>
        <v>347000</v>
      </c>
      <c r="E15" s="17">
        <v>347000</v>
      </c>
      <c r="F15" s="17">
        <f t="shared" si="1"/>
        <v>0</v>
      </c>
      <c r="G15" s="18" t="s">
        <v>14</v>
      </c>
      <c r="H15" s="48">
        <f t="shared" si="2"/>
        <v>347000</v>
      </c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>
        <v>346000</v>
      </c>
      <c r="AA15" s="54">
        <v>1000</v>
      </c>
      <c r="AB15" s="54"/>
      <c r="AC15" s="54"/>
      <c r="AD15" s="54"/>
      <c r="AE15" s="54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</row>
    <row r="16" spans="1:42" ht="38.25" customHeight="1">
      <c r="A16" s="36"/>
      <c r="B16" s="31"/>
      <c r="C16" s="45"/>
      <c r="D16" s="17">
        <f>H16</f>
        <v>180000</v>
      </c>
      <c r="E16" s="17">
        <v>180000</v>
      </c>
      <c r="F16" s="17">
        <f t="shared" si="1"/>
        <v>0</v>
      </c>
      <c r="G16" s="18" t="s">
        <v>15</v>
      </c>
      <c r="H16" s="48">
        <f t="shared" si="2"/>
        <v>180000</v>
      </c>
      <c r="I16" s="54"/>
      <c r="J16" s="54"/>
      <c r="K16" s="54"/>
      <c r="L16" s="54"/>
      <c r="M16" s="54"/>
      <c r="N16" s="54">
        <v>180000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>
        <v>0</v>
      </c>
      <c r="AB16" s="54"/>
      <c r="AC16" s="54"/>
      <c r="AD16" s="54"/>
      <c r="AE16" s="54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</row>
    <row r="17" spans="1:42" ht="38.25" customHeight="1">
      <c r="A17" s="36"/>
      <c r="B17" s="31"/>
      <c r="C17" s="39"/>
      <c r="D17" s="17">
        <f>H17</f>
        <v>2000</v>
      </c>
      <c r="E17" s="17">
        <v>2000</v>
      </c>
      <c r="F17" s="17">
        <f t="shared" si="1"/>
        <v>0</v>
      </c>
      <c r="G17" s="18" t="s">
        <v>252</v>
      </c>
      <c r="H17" s="48">
        <f t="shared" si="2"/>
        <v>2000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>
        <v>1000</v>
      </c>
      <c r="AA17" s="54">
        <v>1000</v>
      </c>
      <c r="AB17" s="54"/>
      <c r="AC17" s="54"/>
      <c r="AD17" s="54"/>
      <c r="AE17" s="54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</row>
    <row r="18" spans="1:42" ht="38.25" customHeight="1">
      <c r="A18" s="36"/>
      <c r="B18" s="31"/>
      <c r="C18" s="19" t="s">
        <v>74</v>
      </c>
      <c r="D18" s="17">
        <f>SUM(D19:D27)</f>
        <v>44346000</v>
      </c>
      <c r="E18" s="17">
        <f>SUM(E19:E27)</f>
        <v>40956000</v>
      </c>
      <c r="F18" s="17">
        <f t="shared" si="1"/>
        <v>3390000</v>
      </c>
      <c r="G18" s="18"/>
      <c r="H18" s="48">
        <f t="shared" si="2"/>
        <v>0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</row>
    <row r="19" spans="1:42" ht="38.25" customHeight="1">
      <c r="A19" s="36"/>
      <c r="B19" s="31"/>
      <c r="C19" s="45"/>
      <c r="D19" s="17">
        <f aca="true" t="shared" si="3" ref="D19:D27">H19</f>
        <v>1541000</v>
      </c>
      <c r="E19" s="17">
        <v>1281000</v>
      </c>
      <c r="F19" s="17">
        <f t="shared" si="1"/>
        <v>260000</v>
      </c>
      <c r="G19" s="18" t="s">
        <v>33</v>
      </c>
      <c r="H19" s="48">
        <f t="shared" si="2"/>
        <v>1541000</v>
      </c>
      <c r="I19" s="54"/>
      <c r="J19" s="54"/>
      <c r="K19" s="54">
        <v>249000</v>
      </c>
      <c r="L19" s="54">
        <v>400000</v>
      </c>
      <c r="M19" s="54">
        <v>417000</v>
      </c>
      <c r="N19" s="54"/>
      <c r="O19" s="54"/>
      <c r="P19" s="54"/>
      <c r="Q19" s="54"/>
      <c r="R19" s="54"/>
      <c r="S19" s="54"/>
      <c r="T19" s="54">
        <v>267000</v>
      </c>
      <c r="U19" s="54"/>
      <c r="V19" s="54"/>
      <c r="W19" s="54"/>
      <c r="X19" s="54"/>
      <c r="Y19" s="54">
        <v>108000</v>
      </c>
      <c r="Z19" s="54"/>
      <c r="AA19" s="54"/>
      <c r="AB19" s="54">
        <v>100000</v>
      </c>
      <c r="AC19" s="54"/>
      <c r="AD19" s="54"/>
      <c r="AE19" s="54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</row>
    <row r="20" spans="1:42" ht="38.25" customHeight="1">
      <c r="A20" s="36"/>
      <c r="B20" s="31"/>
      <c r="C20" s="45"/>
      <c r="D20" s="17">
        <f t="shared" si="3"/>
        <v>1764000</v>
      </c>
      <c r="E20" s="17">
        <v>1716000</v>
      </c>
      <c r="F20" s="17">
        <f t="shared" si="1"/>
        <v>48000</v>
      </c>
      <c r="G20" s="18" t="s">
        <v>16</v>
      </c>
      <c r="H20" s="48">
        <f t="shared" si="2"/>
        <v>1764000</v>
      </c>
      <c r="I20" s="54"/>
      <c r="J20" s="54"/>
      <c r="K20" s="54">
        <v>72000</v>
      </c>
      <c r="L20" s="54">
        <v>156000</v>
      </c>
      <c r="M20" s="54">
        <v>156000</v>
      </c>
      <c r="N20" s="54">
        <v>420000</v>
      </c>
      <c r="O20" s="54"/>
      <c r="P20" s="54">
        <v>132000</v>
      </c>
      <c r="Q20" s="54"/>
      <c r="R20" s="54"/>
      <c r="S20" s="54"/>
      <c r="T20" s="54"/>
      <c r="U20" s="54"/>
      <c r="V20" s="54"/>
      <c r="W20" s="54">
        <v>144000</v>
      </c>
      <c r="X20" s="54"/>
      <c r="Y20" s="54"/>
      <c r="Z20" s="54">
        <v>132000</v>
      </c>
      <c r="AA20" s="54">
        <v>264000</v>
      </c>
      <c r="AB20" s="54">
        <v>132000</v>
      </c>
      <c r="AC20" s="54">
        <v>156000</v>
      </c>
      <c r="AD20" s="54"/>
      <c r="AE20" s="54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</row>
    <row r="21" spans="1:42" ht="38.25" customHeight="1">
      <c r="A21" s="36"/>
      <c r="B21" s="31"/>
      <c r="C21" s="45"/>
      <c r="D21" s="17">
        <f t="shared" si="3"/>
        <v>19452000</v>
      </c>
      <c r="E21" s="17">
        <v>18541000</v>
      </c>
      <c r="F21" s="17">
        <f t="shared" si="1"/>
        <v>911000</v>
      </c>
      <c r="G21" s="18" t="s">
        <v>17</v>
      </c>
      <c r="H21" s="48">
        <f t="shared" si="2"/>
        <v>19452000</v>
      </c>
      <c r="I21" s="54"/>
      <c r="J21" s="54"/>
      <c r="K21" s="54">
        <v>774000</v>
      </c>
      <c r="L21" s="54">
        <v>914000</v>
      </c>
      <c r="M21" s="54">
        <v>919000</v>
      </c>
      <c r="N21" s="54">
        <v>1809000</v>
      </c>
      <c r="O21" s="54">
        <v>464000</v>
      </c>
      <c r="P21" s="54">
        <v>579000</v>
      </c>
      <c r="Q21" s="54"/>
      <c r="R21" s="54"/>
      <c r="S21" s="54"/>
      <c r="T21" s="54">
        <v>809000</v>
      </c>
      <c r="U21" s="54"/>
      <c r="V21" s="54">
        <v>518000</v>
      </c>
      <c r="W21" s="54">
        <v>3045000</v>
      </c>
      <c r="X21" s="54"/>
      <c r="Y21" s="54">
        <v>2239000</v>
      </c>
      <c r="Z21" s="54">
        <v>813000</v>
      </c>
      <c r="AA21" s="54">
        <v>4036000</v>
      </c>
      <c r="AB21" s="54">
        <v>1315000</v>
      </c>
      <c r="AC21" s="54">
        <v>1218000</v>
      </c>
      <c r="AD21" s="54"/>
      <c r="AE21" s="54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</row>
    <row r="22" spans="1:42" ht="38.25" customHeight="1">
      <c r="A22" s="36"/>
      <c r="B22" s="31"/>
      <c r="C22" s="45"/>
      <c r="D22" s="17">
        <f t="shared" si="3"/>
        <v>12183000</v>
      </c>
      <c r="E22" s="17">
        <v>10806000</v>
      </c>
      <c r="F22" s="17">
        <f t="shared" si="1"/>
        <v>1377000</v>
      </c>
      <c r="G22" s="18" t="s">
        <v>18</v>
      </c>
      <c r="H22" s="48">
        <f t="shared" si="2"/>
        <v>12183000</v>
      </c>
      <c r="I22" s="54"/>
      <c r="J22" s="54"/>
      <c r="K22" s="54">
        <v>516000</v>
      </c>
      <c r="L22" s="54">
        <v>610000</v>
      </c>
      <c r="M22" s="54">
        <v>613000</v>
      </c>
      <c r="N22" s="54">
        <v>1234000</v>
      </c>
      <c r="O22" s="54">
        <v>310000</v>
      </c>
      <c r="P22" s="54">
        <v>386000</v>
      </c>
      <c r="Q22" s="54"/>
      <c r="R22" s="54"/>
      <c r="S22" s="54"/>
      <c r="T22" s="54">
        <v>539000</v>
      </c>
      <c r="U22" s="54"/>
      <c r="V22" s="54">
        <v>345000</v>
      </c>
      <c r="W22" s="54">
        <v>2030000</v>
      </c>
      <c r="X22" s="54"/>
      <c r="Y22" s="54">
        <v>1492000</v>
      </c>
      <c r="Z22" s="54">
        <v>542000</v>
      </c>
      <c r="AA22" s="54">
        <v>2690000</v>
      </c>
      <c r="AB22" s="54">
        <v>876000</v>
      </c>
      <c r="AC22" s="54"/>
      <c r="AD22" s="54"/>
      <c r="AE22" s="54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</row>
    <row r="23" spans="1:42" ht="38.25" customHeight="1">
      <c r="A23" s="36"/>
      <c r="B23" s="31"/>
      <c r="C23" s="45"/>
      <c r="D23" s="17">
        <f t="shared" si="3"/>
        <v>2277000</v>
      </c>
      <c r="E23" s="17">
        <v>2050000</v>
      </c>
      <c r="F23" s="17">
        <f t="shared" si="1"/>
        <v>227000</v>
      </c>
      <c r="G23" s="18" t="s">
        <v>19</v>
      </c>
      <c r="H23" s="48">
        <f t="shared" si="2"/>
        <v>2277000</v>
      </c>
      <c r="I23" s="54"/>
      <c r="J23" s="54"/>
      <c r="K23" s="54">
        <v>153000</v>
      </c>
      <c r="L23" s="54">
        <v>30000</v>
      </c>
      <c r="M23" s="54"/>
      <c r="N23" s="54">
        <v>245000</v>
      </c>
      <c r="O23" s="54">
        <v>46000</v>
      </c>
      <c r="P23" s="54">
        <v>0</v>
      </c>
      <c r="Q23" s="54"/>
      <c r="R23" s="54"/>
      <c r="S23" s="54"/>
      <c r="T23" s="54">
        <v>30000</v>
      </c>
      <c r="U23" s="54"/>
      <c r="V23" s="54">
        <v>0</v>
      </c>
      <c r="W23" s="54">
        <v>305000</v>
      </c>
      <c r="X23" s="54"/>
      <c r="Y23" s="54">
        <v>46000</v>
      </c>
      <c r="Z23" s="54">
        <v>77000</v>
      </c>
      <c r="AA23" s="54">
        <v>274000</v>
      </c>
      <c r="AB23" s="54">
        <v>568000</v>
      </c>
      <c r="AC23" s="54">
        <v>503000</v>
      </c>
      <c r="AD23" s="54"/>
      <c r="AE23" s="54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</row>
    <row r="24" spans="1:42" ht="38.25" customHeight="1">
      <c r="A24" s="36"/>
      <c r="B24" s="31"/>
      <c r="C24" s="45"/>
      <c r="D24" s="17">
        <f t="shared" si="3"/>
        <v>3071000</v>
      </c>
      <c r="E24" s="17">
        <v>2915000</v>
      </c>
      <c r="F24" s="17">
        <f t="shared" si="1"/>
        <v>156000</v>
      </c>
      <c r="G24" s="18" t="s">
        <v>20</v>
      </c>
      <c r="H24" s="48">
        <f t="shared" si="2"/>
        <v>3071000</v>
      </c>
      <c r="I24" s="54">
        <v>90000</v>
      </c>
      <c r="J24" s="54"/>
      <c r="K24" s="54"/>
      <c r="L24" s="54"/>
      <c r="M24" s="54"/>
      <c r="N24" s="54">
        <v>346000</v>
      </c>
      <c r="O24" s="54">
        <v>92000</v>
      </c>
      <c r="P24" s="54">
        <v>108000</v>
      </c>
      <c r="Q24" s="54"/>
      <c r="R24" s="54"/>
      <c r="S24" s="54"/>
      <c r="T24" s="54">
        <v>0</v>
      </c>
      <c r="U24" s="54"/>
      <c r="V24" s="54">
        <v>97000</v>
      </c>
      <c r="W24" s="54">
        <v>226000</v>
      </c>
      <c r="X24" s="54"/>
      <c r="Y24" s="54">
        <v>842000</v>
      </c>
      <c r="Z24" s="54">
        <v>153000</v>
      </c>
      <c r="AA24" s="54">
        <v>223000</v>
      </c>
      <c r="AB24" s="54">
        <v>504000</v>
      </c>
      <c r="AC24" s="54">
        <v>390000</v>
      </c>
      <c r="AD24" s="54"/>
      <c r="AE24" s="54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</row>
    <row r="25" spans="1:42" ht="38.25" customHeight="1">
      <c r="A25" s="36"/>
      <c r="B25" s="31"/>
      <c r="C25" s="45"/>
      <c r="D25" s="17">
        <f t="shared" si="3"/>
        <v>1920000</v>
      </c>
      <c r="E25" s="17">
        <v>1800000</v>
      </c>
      <c r="F25" s="17">
        <f t="shared" si="1"/>
        <v>120000</v>
      </c>
      <c r="G25" s="18" t="s">
        <v>21</v>
      </c>
      <c r="H25" s="48">
        <f t="shared" si="2"/>
        <v>1920000</v>
      </c>
      <c r="I25" s="54"/>
      <c r="J25" s="54"/>
      <c r="K25" s="54"/>
      <c r="L25" s="54"/>
      <c r="M25" s="54">
        <v>120000</v>
      </c>
      <c r="N25" s="54">
        <v>360000</v>
      </c>
      <c r="O25" s="54"/>
      <c r="P25" s="54">
        <v>120000</v>
      </c>
      <c r="Q25" s="54"/>
      <c r="R25" s="54"/>
      <c r="S25" s="54"/>
      <c r="T25" s="54"/>
      <c r="U25" s="54"/>
      <c r="V25" s="54"/>
      <c r="W25" s="54">
        <v>480000</v>
      </c>
      <c r="X25" s="54"/>
      <c r="Y25" s="54"/>
      <c r="Z25" s="54">
        <v>120000</v>
      </c>
      <c r="AA25" s="54">
        <v>720000</v>
      </c>
      <c r="AB25" s="54"/>
      <c r="AC25" s="54"/>
      <c r="AD25" s="54"/>
      <c r="AE25" s="54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</row>
    <row r="26" spans="1:42" ht="38.25" customHeight="1">
      <c r="A26" s="36"/>
      <c r="B26" s="31"/>
      <c r="C26" s="45"/>
      <c r="D26" s="17">
        <f t="shared" si="3"/>
        <v>809000</v>
      </c>
      <c r="E26" s="17">
        <v>605000</v>
      </c>
      <c r="F26" s="17">
        <f t="shared" si="1"/>
        <v>204000</v>
      </c>
      <c r="G26" s="18" t="s">
        <v>22</v>
      </c>
      <c r="H26" s="48">
        <f t="shared" si="2"/>
        <v>809000</v>
      </c>
      <c r="I26" s="54">
        <v>72000</v>
      </c>
      <c r="J26" s="54"/>
      <c r="K26" s="54"/>
      <c r="L26" s="54"/>
      <c r="M26" s="54">
        <v>248000</v>
      </c>
      <c r="N26" s="54">
        <v>174000</v>
      </c>
      <c r="O26" s="54"/>
      <c r="P26" s="54">
        <v>213000</v>
      </c>
      <c r="Q26" s="54"/>
      <c r="R26" s="54"/>
      <c r="S26" s="54"/>
      <c r="T26" s="54"/>
      <c r="U26" s="54"/>
      <c r="V26" s="54"/>
      <c r="W26" s="54"/>
      <c r="X26" s="54"/>
      <c r="Y26" s="54">
        <v>30000</v>
      </c>
      <c r="Z26" s="54">
        <v>42000</v>
      </c>
      <c r="AA26" s="54"/>
      <c r="AB26" s="54">
        <v>30000</v>
      </c>
      <c r="AC26" s="54"/>
      <c r="AD26" s="54"/>
      <c r="AE26" s="54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</row>
    <row r="27" spans="1:42" ht="38.25" customHeight="1">
      <c r="A27" s="36"/>
      <c r="B27" s="31"/>
      <c r="C27" s="39"/>
      <c r="D27" s="17">
        <f t="shared" si="3"/>
        <v>1329000</v>
      </c>
      <c r="E27" s="17">
        <v>1242000</v>
      </c>
      <c r="F27" s="17">
        <f t="shared" si="1"/>
        <v>87000</v>
      </c>
      <c r="G27" s="18" t="s">
        <v>71</v>
      </c>
      <c r="H27" s="48">
        <f t="shared" si="2"/>
        <v>1329000</v>
      </c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>
        <v>474000</v>
      </c>
      <c r="AA27" s="54">
        <v>855000</v>
      </c>
      <c r="AB27" s="54"/>
      <c r="AC27" s="54"/>
      <c r="AD27" s="54"/>
      <c r="AE27" s="54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</row>
    <row r="28" spans="1:42" ht="38.25" customHeight="1">
      <c r="A28" s="36"/>
      <c r="B28" s="31"/>
      <c r="C28" s="10" t="s">
        <v>73</v>
      </c>
      <c r="D28" s="17">
        <f>SUM(D29:D31)</f>
        <v>23250000</v>
      </c>
      <c r="E28" s="17">
        <f>SUM(E29:E31)</f>
        <v>21126000</v>
      </c>
      <c r="F28" s="17">
        <f t="shared" si="1"/>
        <v>2124000</v>
      </c>
      <c r="G28" s="18"/>
      <c r="H28" s="48">
        <f t="shared" si="2"/>
        <v>0</v>
      </c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</row>
    <row r="29" spans="1:42" ht="38.25" customHeight="1">
      <c r="A29" s="36"/>
      <c r="B29" s="31"/>
      <c r="C29" s="42"/>
      <c r="D29" s="17">
        <f>H29</f>
        <v>21439000</v>
      </c>
      <c r="E29" s="17">
        <v>19546000</v>
      </c>
      <c r="F29" s="17">
        <f t="shared" si="1"/>
        <v>1893000</v>
      </c>
      <c r="G29" s="18" t="s">
        <v>23</v>
      </c>
      <c r="H29" s="48">
        <f t="shared" si="2"/>
        <v>21439000</v>
      </c>
      <c r="I29" s="54">
        <v>1000</v>
      </c>
      <c r="J29" s="54"/>
      <c r="K29" s="54">
        <v>818000</v>
      </c>
      <c r="L29" s="54">
        <v>952000</v>
      </c>
      <c r="M29" s="54">
        <v>1012000</v>
      </c>
      <c r="N29" s="54">
        <v>1960000</v>
      </c>
      <c r="O29" s="54">
        <v>471000</v>
      </c>
      <c r="P29" s="54">
        <v>593000</v>
      </c>
      <c r="Q29" s="54"/>
      <c r="R29" s="54"/>
      <c r="S29" s="54"/>
      <c r="T29" s="54">
        <v>830000</v>
      </c>
      <c r="U29" s="54"/>
      <c r="V29" s="54">
        <v>517000</v>
      </c>
      <c r="W29" s="54">
        <v>3108000</v>
      </c>
      <c r="X29" s="54"/>
      <c r="Y29" s="54">
        <v>2333000</v>
      </c>
      <c r="Z29" s="54">
        <v>905000</v>
      </c>
      <c r="AA29" s="54">
        <v>4650000</v>
      </c>
      <c r="AB29" s="54">
        <v>1460000</v>
      </c>
      <c r="AC29" s="54">
        <v>1829000</v>
      </c>
      <c r="AD29" s="54"/>
      <c r="AE29" s="54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</row>
    <row r="30" spans="1:42" ht="38.25" customHeight="1">
      <c r="A30" s="36"/>
      <c r="B30" s="31"/>
      <c r="C30" s="45"/>
      <c r="D30" s="17">
        <f>H30</f>
        <v>822000</v>
      </c>
      <c r="E30" s="43">
        <v>772000</v>
      </c>
      <c r="F30" s="43">
        <f t="shared" si="1"/>
        <v>50000</v>
      </c>
      <c r="G30" s="44" t="s">
        <v>80</v>
      </c>
      <c r="H30" s="48">
        <f t="shared" si="2"/>
        <v>822000</v>
      </c>
      <c r="I30" s="54"/>
      <c r="J30" s="54"/>
      <c r="K30" s="54">
        <v>32000</v>
      </c>
      <c r="L30" s="54">
        <v>38000</v>
      </c>
      <c r="M30" s="54">
        <v>39000</v>
      </c>
      <c r="N30" s="54">
        <v>77000</v>
      </c>
      <c r="O30" s="54">
        <v>19000</v>
      </c>
      <c r="P30" s="54">
        <v>25000</v>
      </c>
      <c r="Q30" s="54"/>
      <c r="R30" s="54"/>
      <c r="S30" s="54"/>
      <c r="T30" s="54">
        <v>33000</v>
      </c>
      <c r="U30" s="54"/>
      <c r="V30" s="54">
        <v>20000</v>
      </c>
      <c r="W30" s="54">
        <v>122000</v>
      </c>
      <c r="X30" s="54"/>
      <c r="Y30" s="54">
        <v>92000</v>
      </c>
      <c r="Z30" s="54">
        <v>33000</v>
      </c>
      <c r="AA30" s="54">
        <v>162000</v>
      </c>
      <c r="AB30" s="54">
        <v>57000</v>
      </c>
      <c r="AC30" s="54">
        <v>73000</v>
      </c>
      <c r="AD30" s="54"/>
      <c r="AE30" s="54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</row>
    <row r="31" spans="1:42" ht="38.25" customHeight="1">
      <c r="A31" s="36"/>
      <c r="B31" s="31"/>
      <c r="C31" s="39"/>
      <c r="D31" s="17">
        <f>H31</f>
        <v>989000</v>
      </c>
      <c r="E31" s="17">
        <v>808000</v>
      </c>
      <c r="F31" s="17">
        <f t="shared" si="1"/>
        <v>181000</v>
      </c>
      <c r="G31" s="18" t="s">
        <v>24</v>
      </c>
      <c r="H31" s="48">
        <f t="shared" si="2"/>
        <v>989000</v>
      </c>
      <c r="I31" s="54"/>
      <c r="J31" s="54"/>
      <c r="K31" s="54">
        <v>62000</v>
      </c>
      <c r="L31" s="54">
        <v>10000</v>
      </c>
      <c r="M31" s="54">
        <v>10000</v>
      </c>
      <c r="N31" s="54">
        <v>154000</v>
      </c>
      <c r="O31" s="54">
        <v>62000</v>
      </c>
      <c r="P31" s="54">
        <v>72000</v>
      </c>
      <c r="Q31" s="54"/>
      <c r="R31" s="54"/>
      <c r="S31" s="54"/>
      <c r="T31" s="54">
        <v>10000</v>
      </c>
      <c r="U31" s="54"/>
      <c r="V31" s="54">
        <v>10000</v>
      </c>
      <c r="W31" s="54">
        <v>216000</v>
      </c>
      <c r="X31" s="54"/>
      <c r="Y31" s="54">
        <v>82000</v>
      </c>
      <c r="Z31" s="54">
        <v>10000</v>
      </c>
      <c r="AA31" s="54">
        <v>221000</v>
      </c>
      <c r="AB31" s="54">
        <v>20000</v>
      </c>
      <c r="AC31" s="54">
        <v>50000</v>
      </c>
      <c r="AD31" s="54"/>
      <c r="AE31" s="54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</row>
    <row r="32" spans="1:42" ht="38.25" customHeight="1" thickBot="1">
      <c r="A32" s="37"/>
      <c r="B32" s="32"/>
      <c r="C32" s="21" t="s">
        <v>72</v>
      </c>
      <c r="D32" s="22">
        <f>H32</f>
        <v>11547000</v>
      </c>
      <c r="E32" s="22">
        <v>11356000</v>
      </c>
      <c r="F32" s="22">
        <f t="shared" si="1"/>
        <v>191000</v>
      </c>
      <c r="G32" s="23" t="s">
        <v>25</v>
      </c>
      <c r="H32" s="48">
        <f t="shared" si="2"/>
        <v>11547000</v>
      </c>
      <c r="I32" s="54"/>
      <c r="J32" s="54"/>
      <c r="K32" s="54">
        <v>489000</v>
      </c>
      <c r="L32" s="54">
        <v>549000</v>
      </c>
      <c r="M32" s="54">
        <v>572000</v>
      </c>
      <c r="N32" s="54">
        <v>1136000</v>
      </c>
      <c r="O32" s="54">
        <v>300000</v>
      </c>
      <c r="P32" s="54">
        <v>355000</v>
      </c>
      <c r="Q32" s="54"/>
      <c r="R32" s="54"/>
      <c r="S32" s="54"/>
      <c r="T32" s="54">
        <v>522000</v>
      </c>
      <c r="U32" s="54"/>
      <c r="V32" s="54">
        <v>334000</v>
      </c>
      <c r="W32" s="54">
        <v>1944000</v>
      </c>
      <c r="X32" s="54"/>
      <c r="Y32" s="54">
        <v>1443000</v>
      </c>
      <c r="Z32" s="54">
        <v>507000</v>
      </c>
      <c r="AA32" s="54">
        <v>2566000</v>
      </c>
      <c r="AB32" s="54">
        <v>830000</v>
      </c>
      <c r="AC32" s="54"/>
      <c r="AD32" s="54"/>
      <c r="AE32" s="54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</row>
    <row r="33" spans="1:42" ht="38.25" customHeight="1">
      <c r="A33" s="36"/>
      <c r="B33" s="38" t="s">
        <v>26</v>
      </c>
      <c r="C33" s="40"/>
      <c r="D33" s="43">
        <f>SUM(D34,D38,D46,D49:D53,D57:D59,D63:D68)</f>
        <v>7879000</v>
      </c>
      <c r="E33" s="43">
        <f>SUM(E34,E38,E46,E49,E50,E51,E52,E53,E57,E58,E59,E63,E64,E65,E66,E67,E68)</f>
        <v>7116000</v>
      </c>
      <c r="F33" s="43">
        <f t="shared" si="1"/>
        <v>763000</v>
      </c>
      <c r="G33" s="44"/>
      <c r="H33" s="48">
        <f t="shared" si="2"/>
        <v>0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</row>
    <row r="34" spans="1:42" ht="38.25" customHeight="1">
      <c r="A34" s="36"/>
      <c r="B34" s="30"/>
      <c r="C34" s="10" t="s">
        <v>27</v>
      </c>
      <c r="D34" s="17">
        <f>SUM(D35:D37)</f>
        <v>221000</v>
      </c>
      <c r="E34" s="17">
        <f>SUM(E35:E37)</f>
        <v>221000</v>
      </c>
      <c r="F34" s="17">
        <f t="shared" si="1"/>
        <v>0</v>
      </c>
      <c r="G34" s="18"/>
      <c r="H34" s="48">
        <f t="shared" si="2"/>
        <v>0</v>
      </c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</row>
    <row r="35" spans="1:42" ht="38.25" customHeight="1">
      <c r="A35" s="36"/>
      <c r="B35" s="31"/>
      <c r="C35" s="45"/>
      <c r="D35" s="17">
        <f>H35</f>
        <v>90000</v>
      </c>
      <c r="E35" s="17">
        <v>90000</v>
      </c>
      <c r="F35" s="17">
        <f t="shared" si="1"/>
        <v>0</v>
      </c>
      <c r="G35" s="18" t="s">
        <v>28</v>
      </c>
      <c r="H35" s="48">
        <f t="shared" si="2"/>
        <v>90000</v>
      </c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>
        <v>90000</v>
      </c>
      <c r="AB35" s="54"/>
      <c r="AC35" s="54"/>
      <c r="AD35" s="54"/>
      <c r="AE35" s="54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</row>
    <row r="36" spans="1:42" ht="38.25" customHeight="1">
      <c r="A36" s="36"/>
      <c r="B36" s="31"/>
      <c r="C36" s="45"/>
      <c r="D36" s="17">
        <f>H36</f>
        <v>130000</v>
      </c>
      <c r="E36" s="17">
        <v>130000</v>
      </c>
      <c r="F36" s="17">
        <f aca="true" t="shared" si="4" ref="F36:F66">SUM(D36-E36)</f>
        <v>0</v>
      </c>
      <c r="G36" s="18" t="s">
        <v>29</v>
      </c>
      <c r="H36" s="48">
        <f t="shared" si="2"/>
        <v>130000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>
        <v>40000</v>
      </c>
      <c r="AA36" s="54">
        <v>90000</v>
      </c>
      <c r="AB36" s="54"/>
      <c r="AC36" s="54"/>
      <c r="AD36" s="54"/>
      <c r="AE36" s="54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</row>
    <row r="37" spans="1:42" ht="38.25" customHeight="1">
      <c r="A37" s="36"/>
      <c r="B37" s="31"/>
      <c r="C37" s="39"/>
      <c r="D37" s="17">
        <f>H37</f>
        <v>1000</v>
      </c>
      <c r="E37" s="17">
        <v>1000</v>
      </c>
      <c r="F37" s="17">
        <f t="shared" si="4"/>
        <v>0</v>
      </c>
      <c r="G37" s="18" t="s">
        <v>30</v>
      </c>
      <c r="H37" s="48">
        <f t="shared" si="2"/>
        <v>1000</v>
      </c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>
        <v>1000</v>
      </c>
      <c r="AB37" s="54"/>
      <c r="AC37" s="54"/>
      <c r="AD37" s="54"/>
      <c r="AE37" s="54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</row>
    <row r="38" spans="1:42" ht="38.25" customHeight="1">
      <c r="A38" s="36"/>
      <c r="B38" s="31"/>
      <c r="C38" s="10" t="s">
        <v>31</v>
      </c>
      <c r="D38" s="17">
        <f>SUM(D39:D45)</f>
        <v>920000</v>
      </c>
      <c r="E38" s="17">
        <f>SUM(E39:E45)</f>
        <v>879000</v>
      </c>
      <c r="F38" s="17">
        <f t="shared" si="4"/>
        <v>41000</v>
      </c>
      <c r="G38" s="18"/>
      <c r="H38" s="48">
        <f t="shared" si="2"/>
        <v>0</v>
      </c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</row>
    <row r="39" spans="1:42" ht="38.25" customHeight="1">
      <c r="A39" s="36"/>
      <c r="B39" s="31"/>
      <c r="C39" s="42"/>
      <c r="D39" s="17">
        <f aca="true" t="shared" si="5" ref="D39:D45">H39</f>
        <v>357000</v>
      </c>
      <c r="E39" s="17">
        <v>317000</v>
      </c>
      <c r="F39" s="17">
        <f t="shared" si="4"/>
        <v>40000</v>
      </c>
      <c r="G39" s="18" t="s">
        <v>32</v>
      </c>
      <c r="H39" s="48">
        <f t="shared" si="2"/>
        <v>357000</v>
      </c>
      <c r="I39" s="54">
        <v>17000</v>
      </c>
      <c r="J39" s="54"/>
      <c r="K39" s="54">
        <v>17000</v>
      </c>
      <c r="L39" s="54">
        <v>17000</v>
      </c>
      <c r="M39" s="54"/>
      <c r="N39" s="54"/>
      <c r="O39" s="54">
        <v>51000</v>
      </c>
      <c r="P39" s="54"/>
      <c r="Q39" s="54"/>
      <c r="R39" s="54"/>
      <c r="S39" s="54"/>
      <c r="T39" s="54"/>
      <c r="U39" s="54"/>
      <c r="V39" s="54"/>
      <c r="W39" s="54">
        <v>17000</v>
      </c>
      <c r="X39" s="54"/>
      <c r="Y39" s="54">
        <v>68000</v>
      </c>
      <c r="Z39" s="54">
        <v>17000</v>
      </c>
      <c r="AA39" s="54">
        <v>34000</v>
      </c>
      <c r="AB39" s="54">
        <v>34000</v>
      </c>
      <c r="AC39" s="54">
        <v>85000</v>
      </c>
      <c r="AD39" s="54"/>
      <c r="AE39" s="54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</row>
    <row r="40" spans="1:42" ht="38.25" customHeight="1">
      <c r="A40" s="36"/>
      <c r="B40" s="31"/>
      <c r="C40" s="45"/>
      <c r="D40" s="17">
        <f t="shared" si="5"/>
        <v>1000</v>
      </c>
      <c r="E40" s="17">
        <v>0</v>
      </c>
      <c r="F40" s="17">
        <f t="shared" si="4"/>
        <v>1000</v>
      </c>
      <c r="G40" s="18" t="s">
        <v>304</v>
      </c>
      <c r="H40" s="48">
        <f t="shared" si="2"/>
        <v>1000</v>
      </c>
      <c r="I40" s="54">
        <v>1000</v>
      </c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</row>
    <row r="41" spans="1:42" ht="38.25" customHeight="1">
      <c r="A41" s="36"/>
      <c r="B41" s="31"/>
      <c r="C41" s="45"/>
      <c r="D41" s="17">
        <f t="shared" si="5"/>
        <v>315000</v>
      </c>
      <c r="E41" s="17">
        <v>315000</v>
      </c>
      <c r="F41" s="17">
        <f t="shared" si="4"/>
        <v>0</v>
      </c>
      <c r="G41" s="18" t="s">
        <v>185</v>
      </c>
      <c r="H41" s="48">
        <f t="shared" si="2"/>
        <v>315000</v>
      </c>
      <c r="I41" s="54">
        <v>315000</v>
      </c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</row>
    <row r="42" spans="1:42" ht="38.25" customHeight="1">
      <c r="A42" s="36"/>
      <c r="B42" s="31"/>
      <c r="C42" s="45"/>
      <c r="D42" s="17">
        <f t="shared" si="5"/>
        <v>1000</v>
      </c>
      <c r="E42" s="17">
        <v>1000</v>
      </c>
      <c r="F42" s="17">
        <f t="shared" si="4"/>
        <v>0</v>
      </c>
      <c r="G42" s="18" t="s">
        <v>82</v>
      </c>
      <c r="H42" s="48">
        <f t="shared" si="2"/>
        <v>1000</v>
      </c>
      <c r="I42" s="54">
        <v>1000</v>
      </c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</row>
    <row r="43" spans="1:42" ht="38.25" customHeight="1">
      <c r="A43" s="36"/>
      <c r="B43" s="31"/>
      <c r="C43" s="45"/>
      <c r="D43" s="17">
        <f t="shared" si="5"/>
        <v>56000</v>
      </c>
      <c r="E43" s="17">
        <v>56000</v>
      </c>
      <c r="F43" s="17">
        <f t="shared" si="4"/>
        <v>0</v>
      </c>
      <c r="G43" s="18" t="s">
        <v>186</v>
      </c>
      <c r="H43" s="48">
        <f t="shared" si="2"/>
        <v>56000</v>
      </c>
      <c r="I43" s="54">
        <v>56000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</row>
    <row r="44" spans="1:42" ht="38.25" customHeight="1">
      <c r="A44" s="36"/>
      <c r="B44" s="31"/>
      <c r="C44" s="45"/>
      <c r="D44" s="17">
        <f t="shared" si="5"/>
        <v>189000</v>
      </c>
      <c r="E44" s="17">
        <v>189000</v>
      </c>
      <c r="F44" s="17">
        <f t="shared" si="4"/>
        <v>0</v>
      </c>
      <c r="G44" s="18" t="s">
        <v>187</v>
      </c>
      <c r="H44" s="48">
        <f t="shared" si="2"/>
        <v>189000</v>
      </c>
      <c r="I44" s="54">
        <v>189000</v>
      </c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</row>
    <row r="45" spans="1:42" ht="38.25" customHeight="1">
      <c r="A45" s="36"/>
      <c r="B45" s="31"/>
      <c r="C45" s="39"/>
      <c r="D45" s="17">
        <f t="shared" si="5"/>
        <v>1000</v>
      </c>
      <c r="E45" s="17">
        <v>1000</v>
      </c>
      <c r="F45" s="17">
        <f t="shared" si="4"/>
        <v>0</v>
      </c>
      <c r="G45" s="18" t="s">
        <v>184</v>
      </c>
      <c r="H45" s="48">
        <f t="shared" si="2"/>
        <v>1000</v>
      </c>
      <c r="I45" s="54">
        <v>1000</v>
      </c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</row>
    <row r="46" spans="1:42" ht="38.25" customHeight="1">
      <c r="A46" s="36"/>
      <c r="B46" s="31"/>
      <c r="C46" s="10" t="s">
        <v>83</v>
      </c>
      <c r="D46" s="17">
        <f>SUM(D47:D48)</f>
        <v>35000</v>
      </c>
      <c r="E46" s="17">
        <f>SUM(E47:E48)</f>
        <v>2000</v>
      </c>
      <c r="F46" s="17">
        <f t="shared" si="4"/>
        <v>33000</v>
      </c>
      <c r="G46" s="18"/>
      <c r="H46" s="48">
        <f t="shared" si="2"/>
        <v>0</v>
      </c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</row>
    <row r="47" spans="1:42" ht="38.25" customHeight="1">
      <c r="A47" s="36"/>
      <c r="B47" s="31"/>
      <c r="C47" s="42"/>
      <c r="D47" s="17">
        <f aca="true" t="shared" si="6" ref="D47:D52">H47</f>
        <v>1000</v>
      </c>
      <c r="E47" s="17">
        <v>1000</v>
      </c>
      <c r="F47" s="17">
        <f t="shared" si="4"/>
        <v>0</v>
      </c>
      <c r="G47" s="18" t="s">
        <v>84</v>
      </c>
      <c r="H47" s="48">
        <f t="shared" si="2"/>
        <v>1000</v>
      </c>
      <c r="I47" s="54">
        <v>1000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</row>
    <row r="48" spans="1:42" ht="38.25" customHeight="1">
      <c r="A48" s="36"/>
      <c r="B48" s="31"/>
      <c r="C48" s="39"/>
      <c r="D48" s="17">
        <f t="shared" si="6"/>
        <v>34000</v>
      </c>
      <c r="E48" s="17">
        <v>1000</v>
      </c>
      <c r="F48" s="17">
        <f t="shared" si="4"/>
        <v>33000</v>
      </c>
      <c r="G48" s="18" t="s">
        <v>85</v>
      </c>
      <c r="H48" s="48">
        <f t="shared" si="2"/>
        <v>34000</v>
      </c>
      <c r="I48" s="54">
        <v>34000</v>
      </c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</row>
    <row r="49" spans="1:42" ht="38.25" customHeight="1">
      <c r="A49" s="36"/>
      <c r="B49" s="31"/>
      <c r="C49" s="10" t="s">
        <v>86</v>
      </c>
      <c r="D49" s="17">
        <f t="shared" si="6"/>
        <v>714000</v>
      </c>
      <c r="E49" s="17">
        <v>770000</v>
      </c>
      <c r="F49" s="17">
        <f t="shared" si="4"/>
        <v>-56000</v>
      </c>
      <c r="G49" s="18" t="s">
        <v>87</v>
      </c>
      <c r="H49" s="48">
        <f t="shared" si="2"/>
        <v>714000</v>
      </c>
      <c r="I49" s="54">
        <v>50000</v>
      </c>
      <c r="J49" s="54"/>
      <c r="K49" s="54">
        <v>14000</v>
      </c>
      <c r="L49" s="54">
        <v>94000</v>
      </c>
      <c r="M49" s="54"/>
      <c r="N49" s="54">
        <v>150000</v>
      </c>
      <c r="O49" s="54">
        <v>14000</v>
      </c>
      <c r="P49" s="54"/>
      <c r="Q49" s="54"/>
      <c r="R49" s="54">
        <v>5000</v>
      </c>
      <c r="S49" s="54"/>
      <c r="T49" s="54">
        <v>7000</v>
      </c>
      <c r="U49" s="54"/>
      <c r="V49" s="54"/>
      <c r="W49" s="54"/>
      <c r="X49" s="54"/>
      <c r="Y49" s="54"/>
      <c r="Z49" s="54"/>
      <c r="AA49" s="54"/>
      <c r="AB49" s="54">
        <v>180000</v>
      </c>
      <c r="AC49" s="54">
        <v>200000</v>
      </c>
      <c r="AD49" s="54"/>
      <c r="AE49" s="54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</row>
    <row r="50" spans="1:42" ht="38.25" customHeight="1">
      <c r="A50" s="36"/>
      <c r="B50" s="31"/>
      <c r="C50" s="10" t="s">
        <v>88</v>
      </c>
      <c r="D50" s="17">
        <f t="shared" si="6"/>
        <v>2000</v>
      </c>
      <c r="E50" s="17">
        <v>1000</v>
      </c>
      <c r="F50" s="17">
        <f t="shared" si="4"/>
        <v>1000</v>
      </c>
      <c r="G50" s="18" t="s">
        <v>303</v>
      </c>
      <c r="H50" s="48">
        <f t="shared" si="2"/>
        <v>2000</v>
      </c>
      <c r="I50" s="54">
        <v>2000</v>
      </c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</row>
    <row r="51" spans="1:42" ht="38.25" customHeight="1">
      <c r="A51" s="36"/>
      <c r="B51" s="31"/>
      <c r="C51" s="10" t="s">
        <v>89</v>
      </c>
      <c r="D51" s="17">
        <f t="shared" si="6"/>
        <v>20000</v>
      </c>
      <c r="E51" s="17">
        <v>3000</v>
      </c>
      <c r="F51" s="17">
        <f t="shared" si="4"/>
        <v>17000</v>
      </c>
      <c r="G51" s="18" t="s">
        <v>90</v>
      </c>
      <c r="H51" s="48">
        <f t="shared" si="2"/>
        <v>20000</v>
      </c>
      <c r="I51" s="54">
        <v>20000</v>
      </c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</row>
    <row r="52" spans="1:42" ht="38.25" customHeight="1">
      <c r="A52" s="36"/>
      <c r="B52" s="31"/>
      <c r="C52" s="10" t="s">
        <v>91</v>
      </c>
      <c r="D52" s="17">
        <f t="shared" si="6"/>
        <v>2000</v>
      </c>
      <c r="E52" s="17">
        <v>2000</v>
      </c>
      <c r="F52" s="17">
        <f t="shared" si="4"/>
        <v>0</v>
      </c>
      <c r="G52" s="18" t="s">
        <v>92</v>
      </c>
      <c r="H52" s="48">
        <f t="shared" si="2"/>
        <v>2000</v>
      </c>
      <c r="I52" s="54">
        <v>1000</v>
      </c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>
        <v>1000</v>
      </c>
      <c r="AC52" s="54"/>
      <c r="AD52" s="54"/>
      <c r="AE52" s="54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</row>
    <row r="53" spans="1:42" ht="38.25" customHeight="1">
      <c r="A53" s="36"/>
      <c r="B53" s="31"/>
      <c r="C53" s="10" t="s">
        <v>93</v>
      </c>
      <c r="D53" s="17">
        <f>SUM(D54:D56)</f>
        <v>1117000</v>
      </c>
      <c r="E53" s="17">
        <f>SUM(E54:E56)</f>
        <v>1106000</v>
      </c>
      <c r="F53" s="17">
        <f t="shared" si="4"/>
        <v>11000</v>
      </c>
      <c r="G53" s="18"/>
      <c r="H53" s="48">
        <f t="shared" si="2"/>
        <v>0</v>
      </c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</row>
    <row r="54" spans="1:42" ht="38.25" customHeight="1">
      <c r="A54" s="36"/>
      <c r="B54" s="31"/>
      <c r="C54" s="45"/>
      <c r="D54" s="43">
        <f>H54</f>
        <v>43000</v>
      </c>
      <c r="E54" s="43">
        <v>32000</v>
      </c>
      <c r="F54" s="43">
        <f t="shared" si="4"/>
        <v>11000</v>
      </c>
      <c r="G54" s="44" t="s">
        <v>94</v>
      </c>
      <c r="H54" s="48">
        <f t="shared" si="2"/>
        <v>43000</v>
      </c>
      <c r="I54" s="54">
        <v>6000</v>
      </c>
      <c r="J54" s="54"/>
      <c r="K54" s="54"/>
      <c r="L54" s="54">
        <v>25000</v>
      </c>
      <c r="M54" s="54"/>
      <c r="N54" s="54">
        <v>9000</v>
      </c>
      <c r="O54" s="54"/>
      <c r="P54" s="54">
        <v>1000</v>
      </c>
      <c r="Q54" s="54"/>
      <c r="R54" s="54"/>
      <c r="S54" s="54"/>
      <c r="T54" s="54">
        <v>2000</v>
      </c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</row>
    <row r="55" spans="1:42" ht="38.25" customHeight="1">
      <c r="A55" s="36"/>
      <c r="B55" s="31"/>
      <c r="C55" s="45"/>
      <c r="D55" s="43">
        <f>H55</f>
        <v>1060000</v>
      </c>
      <c r="E55" s="43">
        <v>1060000</v>
      </c>
      <c r="F55" s="43">
        <f t="shared" si="4"/>
        <v>0</v>
      </c>
      <c r="G55" s="44" t="s">
        <v>95</v>
      </c>
      <c r="H55" s="48">
        <f t="shared" si="2"/>
        <v>1060000</v>
      </c>
      <c r="I55" s="54">
        <v>1000</v>
      </c>
      <c r="J55" s="54"/>
      <c r="K55" s="54"/>
      <c r="L55" s="54">
        <v>372000</v>
      </c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>
        <v>240000</v>
      </c>
      <c r="Z55" s="54"/>
      <c r="AA55" s="54">
        <v>200000</v>
      </c>
      <c r="AB55" s="54">
        <v>127000</v>
      </c>
      <c r="AC55" s="54">
        <v>120000</v>
      </c>
      <c r="AD55" s="54"/>
      <c r="AE55" s="54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</row>
    <row r="56" spans="1:42" ht="38.25" customHeight="1">
      <c r="A56" s="36"/>
      <c r="B56" s="31"/>
      <c r="C56" s="39"/>
      <c r="D56" s="43">
        <f>H56</f>
        <v>14000</v>
      </c>
      <c r="E56" s="17">
        <v>14000</v>
      </c>
      <c r="F56" s="17">
        <f t="shared" si="4"/>
        <v>0</v>
      </c>
      <c r="G56" s="18" t="s">
        <v>96</v>
      </c>
      <c r="H56" s="48">
        <f t="shared" si="2"/>
        <v>14000</v>
      </c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>
        <v>9000</v>
      </c>
      <c r="T56" s="54"/>
      <c r="U56" s="54"/>
      <c r="V56" s="54"/>
      <c r="W56" s="54"/>
      <c r="X56" s="54"/>
      <c r="Y56" s="54"/>
      <c r="Z56" s="54">
        <v>1000</v>
      </c>
      <c r="AA56" s="54">
        <v>2000</v>
      </c>
      <c r="AB56" s="54">
        <v>2000</v>
      </c>
      <c r="AC56" s="54"/>
      <c r="AD56" s="54"/>
      <c r="AE56" s="54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</row>
    <row r="57" spans="1:42" ht="38.25" customHeight="1" thickBot="1">
      <c r="A57" s="37"/>
      <c r="B57" s="32"/>
      <c r="C57" s="21" t="s">
        <v>97</v>
      </c>
      <c r="D57" s="28">
        <f>H57</f>
        <v>16000</v>
      </c>
      <c r="E57" s="22">
        <v>11000</v>
      </c>
      <c r="F57" s="22">
        <f t="shared" si="4"/>
        <v>5000</v>
      </c>
      <c r="G57" s="23" t="s">
        <v>98</v>
      </c>
      <c r="H57" s="48">
        <f t="shared" si="2"/>
        <v>16000</v>
      </c>
      <c r="I57" s="54">
        <v>5000</v>
      </c>
      <c r="J57" s="54"/>
      <c r="K57" s="54"/>
      <c r="L57" s="54"/>
      <c r="M57" s="54"/>
      <c r="N57" s="54">
        <v>11000</v>
      </c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</row>
    <row r="58" spans="1:42" ht="38.25" customHeight="1">
      <c r="A58" s="63"/>
      <c r="B58" s="62"/>
      <c r="C58" s="65" t="s">
        <v>99</v>
      </c>
      <c r="D58" s="15">
        <f>H58</f>
        <v>125000</v>
      </c>
      <c r="E58" s="15">
        <v>125000</v>
      </c>
      <c r="F58" s="15">
        <f t="shared" si="4"/>
        <v>0</v>
      </c>
      <c r="G58" s="16" t="s">
        <v>284</v>
      </c>
      <c r="H58" s="48">
        <f t="shared" si="2"/>
        <v>125000</v>
      </c>
      <c r="I58" s="54">
        <v>125000</v>
      </c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</row>
    <row r="59" spans="1:42" ht="38.25" customHeight="1">
      <c r="A59" s="36"/>
      <c r="B59" s="31"/>
      <c r="C59" s="40" t="s">
        <v>100</v>
      </c>
      <c r="D59" s="43">
        <f>SUM(D60:D62)</f>
        <v>71000</v>
      </c>
      <c r="E59" s="43">
        <f>SUM(E60:E62)</f>
        <v>69000</v>
      </c>
      <c r="F59" s="43">
        <f t="shared" si="4"/>
        <v>2000</v>
      </c>
      <c r="G59" s="44"/>
      <c r="H59" s="48">
        <f t="shared" si="2"/>
        <v>0</v>
      </c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</row>
    <row r="60" spans="1:42" ht="38.25" customHeight="1">
      <c r="A60" s="36"/>
      <c r="B60" s="31"/>
      <c r="C60" s="42"/>
      <c r="D60" s="17">
        <f aca="true" t="shared" si="7" ref="D60:D68">H60</f>
        <v>5000</v>
      </c>
      <c r="E60" s="17">
        <v>5000</v>
      </c>
      <c r="F60" s="17">
        <f t="shared" si="4"/>
        <v>0</v>
      </c>
      <c r="G60" s="18" t="s">
        <v>101</v>
      </c>
      <c r="H60" s="48">
        <f t="shared" si="2"/>
        <v>5000</v>
      </c>
      <c r="I60" s="54">
        <v>3000</v>
      </c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>
        <v>2000</v>
      </c>
      <c r="AC60" s="54"/>
      <c r="AD60" s="54"/>
      <c r="AE60" s="54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</row>
    <row r="61" spans="1:42" ht="38.25" customHeight="1">
      <c r="A61" s="36"/>
      <c r="B61" s="31"/>
      <c r="C61" s="45"/>
      <c r="D61" s="17">
        <f t="shared" si="7"/>
        <v>61000</v>
      </c>
      <c r="E61" s="17">
        <v>59000</v>
      </c>
      <c r="F61" s="17">
        <f t="shared" si="4"/>
        <v>2000</v>
      </c>
      <c r="G61" s="18" t="s">
        <v>102</v>
      </c>
      <c r="H61" s="48">
        <f t="shared" si="2"/>
        <v>61000</v>
      </c>
      <c r="I61" s="54"/>
      <c r="J61" s="54"/>
      <c r="K61" s="54"/>
      <c r="L61" s="54">
        <v>4000</v>
      </c>
      <c r="M61" s="54"/>
      <c r="N61" s="54">
        <v>8000</v>
      </c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>
        <v>3000</v>
      </c>
      <c r="Z61" s="54">
        <v>1000</v>
      </c>
      <c r="AA61" s="54">
        <v>45000</v>
      </c>
      <c r="AB61" s="54"/>
      <c r="AC61" s="54"/>
      <c r="AD61" s="54"/>
      <c r="AE61" s="54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</row>
    <row r="62" spans="1:42" ht="38.25" customHeight="1">
      <c r="A62" s="36"/>
      <c r="B62" s="31"/>
      <c r="C62" s="45"/>
      <c r="D62" s="17">
        <f t="shared" si="7"/>
        <v>5000</v>
      </c>
      <c r="E62" s="17">
        <v>5000</v>
      </c>
      <c r="F62" s="17">
        <f t="shared" si="4"/>
        <v>0</v>
      </c>
      <c r="G62" s="18" t="s">
        <v>103</v>
      </c>
      <c r="H62" s="48">
        <f t="shared" si="2"/>
        <v>5000</v>
      </c>
      <c r="I62" s="54"/>
      <c r="J62" s="54"/>
      <c r="K62" s="54"/>
      <c r="L62" s="54"/>
      <c r="M62" s="54"/>
      <c r="N62" s="54">
        <v>5000</v>
      </c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</row>
    <row r="63" spans="1:42" ht="38.25" customHeight="1">
      <c r="A63" s="36"/>
      <c r="B63" s="31"/>
      <c r="C63" s="10" t="s">
        <v>104</v>
      </c>
      <c r="D63" s="17">
        <f t="shared" si="7"/>
        <v>1864000</v>
      </c>
      <c r="E63" s="17">
        <v>1884000</v>
      </c>
      <c r="F63" s="17">
        <f t="shared" si="4"/>
        <v>-20000</v>
      </c>
      <c r="G63" s="18" t="s">
        <v>105</v>
      </c>
      <c r="H63" s="48">
        <f t="shared" si="2"/>
        <v>1864000</v>
      </c>
      <c r="I63" s="54">
        <v>648000</v>
      </c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>
        <v>946000</v>
      </c>
      <c r="AA63" s="54"/>
      <c r="AB63" s="54"/>
      <c r="AC63" s="54">
        <v>270000</v>
      </c>
      <c r="AD63" s="54"/>
      <c r="AE63" s="54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</row>
    <row r="64" spans="1:42" ht="38.25" customHeight="1">
      <c r="A64" s="36"/>
      <c r="B64" s="31"/>
      <c r="C64" s="10" t="s">
        <v>106</v>
      </c>
      <c r="D64" s="17">
        <f t="shared" si="7"/>
        <v>180000</v>
      </c>
      <c r="E64" s="17">
        <v>188000</v>
      </c>
      <c r="F64" s="17">
        <f t="shared" si="4"/>
        <v>-8000</v>
      </c>
      <c r="G64" s="18" t="s">
        <v>107</v>
      </c>
      <c r="H64" s="48">
        <f t="shared" si="2"/>
        <v>180000</v>
      </c>
      <c r="I64" s="54">
        <v>180000</v>
      </c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</row>
    <row r="65" spans="1:42" ht="38.25" customHeight="1">
      <c r="A65" s="36"/>
      <c r="B65" s="31"/>
      <c r="C65" s="10" t="s">
        <v>194</v>
      </c>
      <c r="D65" s="17">
        <f t="shared" si="7"/>
        <v>171000</v>
      </c>
      <c r="E65" s="17">
        <v>156000</v>
      </c>
      <c r="F65" s="17">
        <f t="shared" si="4"/>
        <v>15000</v>
      </c>
      <c r="G65" s="18" t="s">
        <v>216</v>
      </c>
      <c r="H65" s="48">
        <f t="shared" si="2"/>
        <v>171000</v>
      </c>
      <c r="I65" s="54"/>
      <c r="J65" s="54"/>
      <c r="K65" s="54">
        <v>27000</v>
      </c>
      <c r="L65" s="54"/>
      <c r="M65" s="54"/>
      <c r="N65" s="54"/>
      <c r="O65" s="54">
        <v>36000</v>
      </c>
      <c r="P65" s="54"/>
      <c r="Q65" s="54"/>
      <c r="R65" s="54"/>
      <c r="S65" s="54"/>
      <c r="T65" s="54">
        <v>108000</v>
      </c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</row>
    <row r="66" spans="1:42" ht="38.25" customHeight="1">
      <c r="A66" s="36"/>
      <c r="B66" s="31"/>
      <c r="C66" s="10" t="s">
        <v>195</v>
      </c>
      <c r="D66" s="17">
        <f t="shared" si="7"/>
        <v>140000</v>
      </c>
      <c r="E66" s="17">
        <v>100000</v>
      </c>
      <c r="F66" s="17">
        <f t="shared" si="4"/>
        <v>40000</v>
      </c>
      <c r="G66" s="18" t="s">
        <v>217</v>
      </c>
      <c r="H66" s="48">
        <f t="shared" si="2"/>
        <v>140000</v>
      </c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>
        <v>140000</v>
      </c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</row>
    <row r="67" spans="1:42" ht="38.25" customHeight="1">
      <c r="A67" s="36"/>
      <c r="B67" s="31"/>
      <c r="C67" s="10" t="s">
        <v>196</v>
      </c>
      <c r="D67" s="17">
        <f t="shared" si="7"/>
        <v>55000</v>
      </c>
      <c r="E67" s="17">
        <v>55000</v>
      </c>
      <c r="F67" s="17">
        <f aca="true" t="shared" si="8" ref="F67:F91">SUM(D67-E67)</f>
        <v>0</v>
      </c>
      <c r="G67" s="18" t="s">
        <v>218</v>
      </c>
      <c r="H67" s="48">
        <f t="shared" si="2"/>
        <v>55000</v>
      </c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>
        <v>55000</v>
      </c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</row>
    <row r="68" spans="1:42" ht="38.25" customHeight="1">
      <c r="A68" s="36"/>
      <c r="B68" s="31"/>
      <c r="C68" s="10" t="s">
        <v>197</v>
      </c>
      <c r="D68" s="17">
        <f t="shared" si="7"/>
        <v>2226000</v>
      </c>
      <c r="E68" s="17">
        <v>1544000</v>
      </c>
      <c r="F68" s="17">
        <f t="shared" si="8"/>
        <v>682000</v>
      </c>
      <c r="G68" s="18" t="s">
        <v>219</v>
      </c>
      <c r="H68" s="48">
        <f aca="true" t="shared" si="9" ref="H68:H121">SUM(I68:AD68)</f>
        <v>2226000</v>
      </c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>
        <v>716000</v>
      </c>
      <c r="U68" s="54"/>
      <c r="V68" s="54"/>
      <c r="W68" s="54"/>
      <c r="X68" s="54"/>
      <c r="Y68" s="54"/>
      <c r="Z68" s="54"/>
      <c r="AA68" s="54"/>
      <c r="AB68" s="54"/>
      <c r="AC68" s="54">
        <v>1510000</v>
      </c>
      <c r="AD68" s="54"/>
      <c r="AE68" s="54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</row>
    <row r="69" spans="1:42" ht="38.25" customHeight="1">
      <c r="A69" s="36"/>
      <c r="B69" s="11" t="s">
        <v>108</v>
      </c>
      <c r="C69" s="10"/>
      <c r="D69" s="17">
        <f>SUM(D70,D76,D77,D78,D79,D82,D83,D84,D85,D88,D89,D90,D95,D109,D113,D116,D119,D122,D123,D124)</f>
        <v>29278000</v>
      </c>
      <c r="E69" s="17">
        <f>SUM(E70,E76,E77,E78,E79,E82,E83,E84,E85,E88,E89,E90,E95,E109,E113,E116,E119,E122,E123,E124)</f>
        <v>28316000</v>
      </c>
      <c r="F69" s="17">
        <f t="shared" si="8"/>
        <v>962000</v>
      </c>
      <c r="G69" s="18"/>
      <c r="H69" s="48">
        <f t="shared" si="9"/>
        <v>0</v>
      </c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</row>
    <row r="70" spans="1:42" ht="38.25" customHeight="1">
      <c r="A70" s="36"/>
      <c r="B70" s="30"/>
      <c r="C70" s="10" t="s">
        <v>109</v>
      </c>
      <c r="D70" s="17">
        <f>SUM(D71:D75)</f>
        <v>470000</v>
      </c>
      <c r="E70" s="17">
        <f>SUM(E71:E75)</f>
        <v>435000</v>
      </c>
      <c r="F70" s="17">
        <f t="shared" si="8"/>
        <v>35000</v>
      </c>
      <c r="G70" s="18"/>
      <c r="H70" s="48">
        <f t="shared" si="9"/>
        <v>0</v>
      </c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</row>
    <row r="71" spans="1:42" ht="38.25" customHeight="1">
      <c r="A71" s="36"/>
      <c r="B71" s="31"/>
      <c r="C71" s="42"/>
      <c r="D71" s="17">
        <f aca="true" t="shared" si="10" ref="D71:D78">H71</f>
        <v>383000</v>
      </c>
      <c r="E71" s="17">
        <v>383000</v>
      </c>
      <c r="F71" s="17">
        <f t="shared" si="8"/>
        <v>0</v>
      </c>
      <c r="G71" s="18" t="s">
        <v>110</v>
      </c>
      <c r="H71" s="48">
        <f t="shared" si="9"/>
        <v>383000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>
        <v>383000</v>
      </c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</row>
    <row r="72" spans="1:42" ht="38.25" customHeight="1">
      <c r="A72" s="36"/>
      <c r="B72" s="31"/>
      <c r="C72" s="45"/>
      <c r="D72" s="17">
        <f t="shared" si="10"/>
        <v>6000</v>
      </c>
      <c r="E72" s="17">
        <v>1000</v>
      </c>
      <c r="F72" s="17">
        <f t="shared" si="8"/>
        <v>5000</v>
      </c>
      <c r="G72" s="18" t="s">
        <v>111</v>
      </c>
      <c r="H72" s="48">
        <f t="shared" si="9"/>
        <v>6000</v>
      </c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>
        <v>6000</v>
      </c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</row>
    <row r="73" spans="1:42" ht="38.25" customHeight="1">
      <c r="A73" s="36"/>
      <c r="B73" s="31"/>
      <c r="C73" s="45"/>
      <c r="D73" s="17">
        <f t="shared" si="10"/>
        <v>1000</v>
      </c>
      <c r="E73" s="17">
        <v>1000</v>
      </c>
      <c r="F73" s="17">
        <f t="shared" si="8"/>
        <v>0</v>
      </c>
      <c r="G73" s="18" t="s">
        <v>192</v>
      </c>
      <c r="H73" s="48">
        <f t="shared" si="9"/>
        <v>1000</v>
      </c>
      <c r="I73" s="54">
        <v>1000</v>
      </c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</row>
    <row r="74" spans="1:42" ht="38.25" customHeight="1">
      <c r="A74" s="36"/>
      <c r="B74" s="31"/>
      <c r="C74" s="45"/>
      <c r="D74" s="17">
        <f t="shared" si="10"/>
        <v>79000</v>
      </c>
      <c r="E74" s="17">
        <v>49000</v>
      </c>
      <c r="F74" s="17">
        <f t="shared" si="8"/>
        <v>30000</v>
      </c>
      <c r="G74" s="18" t="s">
        <v>220</v>
      </c>
      <c r="H74" s="48">
        <f t="shared" si="9"/>
        <v>79000</v>
      </c>
      <c r="I74" s="54"/>
      <c r="J74" s="54"/>
      <c r="K74" s="54"/>
      <c r="L74" s="54"/>
      <c r="M74" s="54"/>
      <c r="N74" s="54">
        <v>30000</v>
      </c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>
        <v>48000</v>
      </c>
      <c r="Z74" s="54"/>
      <c r="AA74" s="54">
        <v>1000</v>
      </c>
      <c r="AB74" s="54"/>
      <c r="AC74" s="54"/>
      <c r="AD74" s="54"/>
      <c r="AE74" s="54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</row>
    <row r="75" spans="1:42" ht="38.25" customHeight="1">
      <c r="A75" s="36"/>
      <c r="B75" s="31"/>
      <c r="C75" s="39"/>
      <c r="D75" s="17">
        <f t="shared" si="10"/>
        <v>1000</v>
      </c>
      <c r="E75" s="17">
        <v>1000</v>
      </c>
      <c r="F75" s="17">
        <f t="shared" si="8"/>
        <v>0</v>
      </c>
      <c r="G75" s="18" t="s">
        <v>198</v>
      </c>
      <c r="H75" s="48">
        <f t="shared" si="9"/>
        <v>1000</v>
      </c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>
        <v>1000</v>
      </c>
      <c r="W75" s="54"/>
      <c r="X75" s="54"/>
      <c r="Y75" s="54"/>
      <c r="Z75" s="54"/>
      <c r="AA75" s="54"/>
      <c r="AB75" s="54"/>
      <c r="AC75" s="54"/>
      <c r="AD75" s="54"/>
      <c r="AE75" s="54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</row>
    <row r="76" spans="1:42" ht="38.25" customHeight="1">
      <c r="A76" s="36"/>
      <c r="B76" s="31"/>
      <c r="C76" s="19" t="s">
        <v>180</v>
      </c>
      <c r="D76" s="17">
        <f t="shared" si="10"/>
        <v>1161000</v>
      </c>
      <c r="E76" s="17">
        <v>1800000</v>
      </c>
      <c r="F76" s="17">
        <f t="shared" si="8"/>
        <v>-639000</v>
      </c>
      <c r="G76" s="18" t="s">
        <v>87</v>
      </c>
      <c r="H76" s="48">
        <f t="shared" si="9"/>
        <v>1161000</v>
      </c>
      <c r="I76" s="54"/>
      <c r="J76" s="54"/>
      <c r="K76" s="54"/>
      <c r="L76" s="54"/>
      <c r="M76" s="54">
        <v>20000</v>
      </c>
      <c r="N76" s="54"/>
      <c r="O76" s="54"/>
      <c r="P76" s="54">
        <v>4000</v>
      </c>
      <c r="Q76" s="54"/>
      <c r="R76" s="54"/>
      <c r="S76" s="54">
        <v>11000</v>
      </c>
      <c r="T76" s="54"/>
      <c r="U76" s="54">
        <v>4000</v>
      </c>
      <c r="V76" s="54">
        <v>48000</v>
      </c>
      <c r="W76" s="54">
        <v>73000</v>
      </c>
      <c r="X76" s="54"/>
      <c r="Y76" s="54">
        <v>131000</v>
      </c>
      <c r="Z76" s="54">
        <v>70000</v>
      </c>
      <c r="AA76" s="54">
        <v>800000</v>
      </c>
      <c r="AB76" s="54"/>
      <c r="AC76" s="54"/>
      <c r="AD76" s="54"/>
      <c r="AE76" s="54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</row>
    <row r="77" spans="1:42" ht="38.25" customHeight="1">
      <c r="A77" s="36"/>
      <c r="B77" s="31"/>
      <c r="C77" s="34" t="s">
        <v>222</v>
      </c>
      <c r="D77" s="17">
        <f t="shared" si="10"/>
        <v>2000</v>
      </c>
      <c r="E77" s="26">
        <v>2000</v>
      </c>
      <c r="F77" s="26">
        <f t="shared" si="8"/>
        <v>0</v>
      </c>
      <c r="G77" s="27" t="s">
        <v>112</v>
      </c>
      <c r="H77" s="48">
        <f t="shared" si="9"/>
        <v>2000</v>
      </c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>
        <v>1000</v>
      </c>
      <c r="AB77" s="54">
        <v>1000</v>
      </c>
      <c r="AC77" s="54"/>
      <c r="AD77" s="54"/>
      <c r="AE77" s="54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</row>
    <row r="78" spans="1:42" ht="38.25" customHeight="1">
      <c r="A78" s="36"/>
      <c r="B78" s="31"/>
      <c r="C78" s="33" t="s">
        <v>178</v>
      </c>
      <c r="D78" s="17">
        <f t="shared" si="10"/>
        <v>40000</v>
      </c>
      <c r="E78" s="24">
        <v>29000</v>
      </c>
      <c r="F78" s="24">
        <f t="shared" si="8"/>
        <v>11000</v>
      </c>
      <c r="G78" s="25" t="s">
        <v>90</v>
      </c>
      <c r="H78" s="48">
        <f t="shared" si="9"/>
        <v>40000</v>
      </c>
      <c r="I78" s="54"/>
      <c r="J78" s="54"/>
      <c r="K78" s="54"/>
      <c r="L78" s="54"/>
      <c r="M78" s="54">
        <v>2000</v>
      </c>
      <c r="N78" s="54">
        <v>2000</v>
      </c>
      <c r="O78" s="54"/>
      <c r="P78" s="54"/>
      <c r="Q78" s="54"/>
      <c r="R78" s="54"/>
      <c r="S78" s="54"/>
      <c r="T78" s="54"/>
      <c r="U78" s="54"/>
      <c r="V78" s="54">
        <v>2000</v>
      </c>
      <c r="W78" s="54">
        <v>2000</v>
      </c>
      <c r="X78" s="54"/>
      <c r="Y78" s="54">
        <v>21000</v>
      </c>
      <c r="Z78" s="54"/>
      <c r="AA78" s="54">
        <v>8000</v>
      </c>
      <c r="AB78" s="54">
        <v>3000</v>
      </c>
      <c r="AC78" s="54"/>
      <c r="AD78" s="54"/>
      <c r="AE78" s="54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</row>
    <row r="79" spans="1:42" ht="38.25" customHeight="1">
      <c r="A79" s="36"/>
      <c r="B79" s="31"/>
      <c r="C79" s="33" t="s">
        <v>182</v>
      </c>
      <c r="D79" s="24">
        <f>SUM(D80:D81)</f>
        <v>5582000</v>
      </c>
      <c r="E79" s="24">
        <f>SUM(E80:E81)</f>
        <v>5472000</v>
      </c>
      <c r="F79" s="24">
        <f t="shared" si="8"/>
        <v>110000</v>
      </c>
      <c r="G79" s="25"/>
      <c r="H79" s="48">
        <f t="shared" si="9"/>
        <v>0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</row>
    <row r="80" spans="1:42" ht="38.25" customHeight="1">
      <c r="A80" s="36"/>
      <c r="B80" s="31"/>
      <c r="C80" s="42"/>
      <c r="D80" s="24">
        <f>H80</f>
        <v>5581000</v>
      </c>
      <c r="E80" s="24">
        <v>5471000</v>
      </c>
      <c r="F80" s="24">
        <f t="shared" si="8"/>
        <v>110000</v>
      </c>
      <c r="G80" s="25" t="s">
        <v>92</v>
      </c>
      <c r="H80" s="48">
        <f t="shared" si="9"/>
        <v>5581000</v>
      </c>
      <c r="I80" s="54"/>
      <c r="J80" s="54"/>
      <c r="K80" s="54"/>
      <c r="L80" s="54">
        <v>768000</v>
      </c>
      <c r="M80" s="54">
        <v>3960000</v>
      </c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>
        <v>853000</v>
      </c>
      <c r="AB80" s="54"/>
      <c r="AC80" s="54"/>
      <c r="AD80" s="54"/>
      <c r="AE80" s="54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</row>
    <row r="81" spans="1:42" ht="38.25" customHeight="1">
      <c r="A81" s="36"/>
      <c r="B81" s="31"/>
      <c r="C81" s="39"/>
      <c r="D81" s="24">
        <f>H81</f>
        <v>1000</v>
      </c>
      <c r="E81" s="17">
        <v>1000</v>
      </c>
      <c r="F81" s="17">
        <f t="shared" si="8"/>
        <v>0</v>
      </c>
      <c r="G81" s="18" t="s">
        <v>113</v>
      </c>
      <c r="H81" s="48">
        <f t="shared" si="9"/>
        <v>1000</v>
      </c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>
        <v>1000</v>
      </c>
      <c r="AB81" s="54"/>
      <c r="AC81" s="54"/>
      <c r="AD81" s="54"/>
      <c r="AE81" s="54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</row>
    <row r="82" spans="1:42" ht="38.25" customHeight="1" thickBot="1">
      <c r="A82" s="37"/>
      <c r="B82" s="32"/>
      <c r="C82" s="51" t="s">
        <v>183</v>
      </c>
      <c r="D82" s="22">
        <f>H82</f>
        <v>1770000</v>
      </c>
      <c r="E82" s="22">
        <v>984000</v>
      </c>
      <c r="F82" s="22">
        <f t="shared" si="8"/>
        <v>786000</v>
      </c>
      <c r="G82" s="23" t="s">
        <v>114</v>
      </c>
      <c r="H82" s="48">
        <f t="shared" si="9"/>
        <v>1770000</v>
      </c>
      <c r="I82" s="54">
        <v>140000</v>
      </c>
      <c r="J82" s="54"/>
      <c r="K82" s="54"/>
      <c r="L82" s="54">
        <v>280000</v>
      </c>
      <c r="M82" s="54"/>
      <c r="N82" s="54">
        <v>150000</v>
      </c>
      <c r="O82" s="54"/>
      <c r="P82" s="54">
        <v>140000</v>
      </c>
      <c r="Q82" s="54"/>
      <c r="R82" s="54"/>
      <c r="S82" s="54">
        <v>140000</v>
      </c>
      <c r="T82" s="54"/>
      <c r="U82" s="54"/>
      <c r="V82" s="54"/>
      <c r="W82" s="54"/>
      <c r="X82" s="54"/>
      <c r="Y82" s="54">
        <v>280000</v>
      </c>
      <c r="Z82" s="54">
        <v>140000</v>
      </c>
      <c r="AA82" s="54">
        <v>500000</v>
      </c>
      <c r="AB82" s="54"/>
      <c r="AC82" s="54"/>
      <c r="AD82" s="54"/>
      <c r="AE82" s="54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</row>
    <row r="83" spans="1:42" ht="38.25" customHeight="1">
      <c r="A83" s="63"/>
      <c r="B83" s="62"/>
      <c r="C83" s="65" t="s">
        <v>271</v>
      </c>
      <c r="D83" s="15">
        <f>H83</f>
        <v>390000</v>
      </c>
      <c r="E83" s="15">
        <v>296000</v>
      </c>
      <c r="F83" s="15">
        <f t="shared" si="8"/>
        <v>94000</v>
      </c>
      <c r="G83" s="16" t="s">
        <v>115</v>
      </c>
      <c r="H83" s="48">
        <f t="shared" si="9"/>
        <v>390000</v>
      </c>
      <c r="I83" s="54"/>
      <c r="J83" s="54"/>
      <c r="K83" s="54"/>
      <c r="L83" s="54">
        <v>209000</v>
      </c>
      <c r="M83" s="54"/>
      <c r="N83" s="54">
        <v>181000</v>
      </c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</row>
    <row r="84" spans="1:42" ht="38.25" customHeight="1">
      <c r="A84" s="36"/>
      <c r="B84" s="31"/>
      <c r="C84" s="40" t="s">
        <v>189</v>
      </c>
      <c r="D84" s="43">
        <f>H84</f>
        <v>2403000</v>
      </c>
      <c r="E84" s="43">
        <v>2144000</v>
      </c>
      <c r="F84" s="43">
        <f t="shared" si="8"/>
        <v>259000</v>
      </c>
      <c r="G84" s="44" t="s">
        <v>116</v>
      </c>
      <c r="H84" s="48">
        <f t="shared" si="9"/>
        <v>2403000</v>
      </c>
      <c r="I84" s="54">
        <v>50000</v>
      </c>
      <c r="J84" s="54"/>
      <c r="K84" s="54"/>
      <c r="L84" s="54">
        <v>216000</v>
      </c>
      <c r="M84" s="54">
        <v>11000</v>
      </c>
      <c r="N84" s="54">
        <v>147000</v>
      </c>
      <c r="O84" s="54"/>
      <c r="P84" s="54">
        <v>54000</v>
      </c>
      <c r="Q84" s="54"/>
      <c r="R84" s="54"/>
      <c r="S84" s="54">
        <v>108000</v>
      </c>
      <c r="T84" s="54"/>
      <c r="U84" s="54">
        <v>9000</v>
      </c>
      <c r="V84" s="54">
        <v>54000</v>
      </c>
      <c r="W84" s="54">
        <v>36000</v>
      </c>
      <c r="X84" s="54"/>
      <c r="Y84" s="54">
        <v>378000</v>
      </c>
      <c r="Z84" s="54">
        <v>270000</v>
      </c>
      <c r="AA84" s="54">
        <v>630000</v>
      </c>
      <c r="AB84" s="54">
        <v>80000</v>
      </c>
      <c r="AC84" s="54">
        <v>360000</v>
      </c>
      <c r="AD84" s="54"/>
      <c r="AE84" s="54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</row>
    <row r="85" spans="1:42" ht="38.25" customHeight="1">
      <c r="A85" s="36"/>
      <c r="B85" s="31"/>
      <c r="C85" s="40" t="s">
        <v>272</v>
      </c>
      <c r="D85" s="43">
        <f>SUM(D86:D87)</f>
        <v>1554000</v>
      </c>
      <c r="E85" s="43">
        <f>SUM(E86:E87)</f>
        <v>1914000</v>
      </c>
      <c r="F85" s="43">
        <f t="shared" si="8"/>
        <v>-360000</v>
      </c>
      <c r="G85" s="44"/>
      <c r="H85" s="48">
        <f t="shared" si="9"/>
        <v>0</v>
      </c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</row>
    <row r="86" spans="1:42" ht="38.25" customHeight="1">
      <c r="A86" s="36"/>
      <c r="B86" s="31"/>
      <c r="C86" s="45"/>
      <c r="D86" s="17">
        <f>H86</f>
        <v>583000</v>
      </c>
      <c r="E86" s="26">
        <v>483000</v>
      </c>
      <c r="F86" s="26">
        <f t="shared" si="8"/>
        <v>100000</v>
      </c>
      <c r="G86" s="27" t="s">
        <v>117</v>
      </c>
      <c r="H86" s="48">
        <f t="shared" si="9"/>
        <v>583000</v>
      </c>
      <c r="I86" s="54">
        <v>50000</v>
      </c>
      <c r="J86" s="54"/>
      <c r="K86" s="54"/>
      <c r="L86" s="54">
        <v>100000</v>
      </c>
      <c r="M86" s="54">
        <v>1000</v>
      </c>
      <c r="N86" s="54">
        <v>81000</v>
      </c>
      <c r="O86" s="54"/>
      <c r="P86" s="54">
        <v>50000</v>
      </c>
      <c r="Q86" s="54"/>
      <c r="R86" s="54"/>
      <c r="S86" s="54"/>
      <c r="T86" s="54"/>
      <c r="U86" s="54"/>
      <c r="V86" s="54"/>
      <c r="W86" s="54"/>
      <c r="X86" s="54"/>
      <c r="Y86" s="54">
        <v>150000</v>
      </c>
      <c r="Z86" s="54">
        <v>50000</v>
      </c>
      <c r="AA86" s="54"/>
      <c r="AB86" s="54">
        <v>1000</v>
      </c>
      <c r="AC86" s="54">
        <v>100000</v>
      </c>
      <c r="AD86" s="54"/>
      <c r="AE86" s="54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</row>
    <row r="87" spans="1:42" ht="38.25" customHeight="1">
      <c r="A87" s="36"/>
      <c r="B87" s="31"/>
      <c r="C87" s="45"/>
      <c r="D87" s="26">
        <f>H87</f>
        <v>971000</v>
      </c>
      <c r="E87" s="24">
        <v>1431000</v>
      </c>
      <c r="F87" s="24">
        <f t="shared" si="8"/>
        <v>-460000</v>
      </c>
      <c r="G87" s="25" t="s">
        <v>118</v>
      </c>
      <c r="H87" s="48">
        <f t="shared" si="9"/>
        <v>971000</v>
      </c>
      <c r="I87" s="54"/>
      <c r="J87" s="54"/>
      <c r="K87" s="54"/>
      <c r="L87" s="54">
        <v>400000</v>
      </c>
      <c r="M87" s="54">
        <v>231000</v>
      </c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>
        <v>340000</v>
      </c>
      <c r="AB87" s="54"/>
      <c r="AC87" s="54"/>
      <c r="AD87" s="54"/>
      <c r="AE87" s="54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</row>
    <row r="88" spans="1:42" ht="38.25" customHeight="1">
      <c r="A88" s="36"/>
      <c r="B88" s="31"/>
      <c r="C88" s="33" t="s">
        <v>273</v>
      </c>
      <c r="D88" s="24">
        <f>H88</f>
        <v>18000</v>
      </c>
      <c r="E88" s="24">
        <v>18000</v>
      </c>
      <c r="F88" s="24">
        <f t="shared" si="8"/>
        <v>0</v>
      </c>
      <c r="G88" s="25" t="s">
        <v>94</v>
      </c>
      <c r="H88" s="48">
        <f t="shared" si="9"/>
        <v>18000</v>
      </c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>
        <v>1000</v>
      </c>
      <c r="V88" s="54">
        <v>17000</v>
      </c>
      <c r="W88" s="54"/>
      <c r="X88" s="54"/>
      <c r="Y88" s="54"/>
      <c r="Z88" s="54"/>
      <c r="AA88" s="54"/>
      <c r="AB88" s="54"/>
      <c r="AC88" s="54"/>
      <c r="AD88" s="54"/>
      <c r="AE88" s="54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</row>
    <row r="89" spans="1:42" ht="38.25" customHeight="1">
      <c r="A89" s="36"/>
      <c r="B89" s="31"/>
      <c r="C89" s="33" t="s">
        <v>274</v>
      </c>
      <c r="D89" s="24">
        <f>H89</f>
        <v>93000</v>
      </c>
      <c r="E89" s="24">
        <v>209000</v>
      </c>
      <c r="F89" s="24">
        <f t="shared" si="8"/>
        <v>-116000</v>
      </c>
      <c r="G89" s="25" t="s">
        <v>98</v>
      </c>
      <c r="H89" s="48">
        <f t="shared" si="9"/>
        <v>93000</v>
      </c>
      <c r="I89" s="54"/>
      <c r="J89" s="54">
        <v>32000</v>
      </c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>
        <v>10000</v>
      </c>
      <c r="W89" s="54"/>
      <c r="X89" s="54"/>
      <c r="Y89" s="54">
        <v>48000</v>
      </c>
      <c r="Z89" s="54"/>
      <c r="AA89" s="54">
        <v>2000</v>
      </c>
      <c r="AB89" s="54">
        <v>1000</v>
      </c>
      <c r="AC89" s="54"/>
      <c r="AD89" s="54"/>
      <c r="AE89" s="54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</row>
    <row r="90" spans="1:42" ht="38.25" customHeight="1">
      <c r="A90" s="36"/>
      <c r="B90" s="31"/>
      <c r="C90" s="33" t="s">
        <v>275</v>
      </c>
      <c r="D90" s="24">
        <f>SUM(D91:D94)</f>
        <v>365000</v>
      </c>
      <c r="E90" s="24">
        <f>SUM(E91:E94)</f>
        <v>672000</v>
      </c>
      <c r="F90" s="24">
        <f t="shared" si="8"/>
        <v>-307000</v>
      </c>
      <c r="G90" s="25"/>
      <c r="H90" s="48">
        <f t="shared" si="9"/>
        <v>0</v>
      </c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</row>
    <row r="91" spans="1:42" ht="38.25" customHeight="1">
      <c r="A91" s="36"/>
      <c r="B91" s="31"/>
      <c r="C91" s="42"/>
      <c r="D91" s="24">
        <f>H91</f>
        <v>1000</v>
      </c>
      <c r="E91" s="24">
        <v>1000</v>
      </c>
      <c r="F91" s="24">
        <f t="shared" si="8"/>
        <v>0</v>
      </c>
      <c r="G91" s="25" t="s">
        <v>305</v>
      </c>
      <c r="H91" s="48">
        <f t="shared" si="9"/>
        <v>1000</v>
      </c>
      <c r="I91" s="54">
        <v>1000</v>
      </c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</row>
    <row r="92" spans="1:42" ht="38.25" customHeight="1">
      <c r="A92" s="36"/>
      <c r="B92" s="31"/>
      <c r="C92" s="45"/>
      <c r="D92" s="24">
        <f>H92</f>
        <v>1000</v>
      </c>
      <c r="E92" s="24">
        <v>10000</v>
      </c>
      <c r="F92" s="24">
        <f aca="true" t="shared" si="11" ref="F92:F120">SUM(D92-E92)</f>
        <v>-9000</v>
      </c>
      <c r="G92" s="25" t="s">
        <v>119</v>
      </c>
      <c r="H92" s="48">
        <f t="shared" si="9"/>
        <v>1000</v>
      </c>
      <c r="I92" s="54">
        <v>1000</v>
      </c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</row>
    <row r="93" spans="1:42" ht="38.25" customHeight="1">
      <c r="A93" s="36"/>
      <c r="B93" s="31"/>
      <c r="C93" s="45"/>
      <c r="D93" s="24">
        <f>H93</f>
        <v>1000</v>
      </c>
      <c r="E93" s="24">
        <v>10000</v>
      </c>
      <c r="F93" s="24">
        <f t="shared" si="11"/>
        <v>-9000</v>
      </c>
      <c r="G93" s="25" t="s">
        <v>120</v>
      </c>
      <c r="H93" s="48">
        <f t="shared" si="9"/>
        <v>1000</v>
      </c>
      <c r="I93" s="54">
        <v>1000</v>
      </c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</row>
    <row r="94" spans="1:42" ht="38.25" customHeight="1">
      <c r="A94" s="36"/>
      <c r="B94" s="31"/>
      <c r="C94" s="39"/>
      <c r="D94" s="24">
        <f>H94</f>
        <v>362000</v>
      </c>
      <c r="E94" s="24">
        <v>651000</v>
      </c>
      <c r="F94" s="24">
        <f t="shared" si="11"/>
        <v>-289000</v>
      </c>
      <c r="G94" s="25" t="s">
        <v>121</v>
      </c>
      <c r="H94" s="48">
        <f t="shared" si="9"/>
        <v>362000</v>
      </c>
      <c r="I94" s="54">
        <v>1000</v>
      </c>
      <c r="J94" s="54">
        <v>161000</v>
      </c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>
        <v>200000</v>
      </c>
      <c r="W94" s="54"/>
      <c r="X94" s="54"/>
      <c r="Y94" s="54"/>
      <c r="Z94" s="54"/>
      <c r="AA94" s="54"/>
      <c r="AB94" s="54"/>
      <c r="AC94" s="54"/>
      <c r="AD94" s="54"/>
      <c r="AE94" s="54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</row>
    <row r="95" spans="1:42" ht="38.25" customHeight="1">
      <c r="A95" s="36"/>
      <c r="B95" s="31"/>
      <c r="C95" s="33" t="s">
        <v>276</v>
      </c>
      <c r="D95" s="24">
        <f>SUM(D96:D108)</f>
        <v>4626000</v>
      </c>
      <c r="E95" s="24">
        <f>SUM(E96:E108)</f>
        <v>4680000</v>
      </c>
      <c r="F95" s="24">
        <f t="shared" si="11"/>
        <v>-54000</v>
      </c>
      <c r="G95" s="25"/>
      <c r="H95" s="48">
        <f t="shared" si="9"/>
        <v>0</v>
      </c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</row>
    <row r="96" spans="1:42" ht="38.25" customHeight="1">
      <c r="A96" s="36"/>
      <c r="B96" s="31"/>
      <c r="C96" s="42"/>
      <c r="D96" s="24">
        <f aca="true" t="shared" si="12" ref="D96:D108">H96</f>
        <v>150000</v>
      </c>
      <c r="E96" s="24">
        <v>150000</v>
      </c>
      <c r="F96" s="24">
        <f t="shared" si="11"/>
        <v>0</v>
      </c>
      <c r="G96" s="25" t="s">
        <v>122</v>
      </c>
      <c r="H96" s="48">
        <f t="shared" si="9"/>
        <v>150000</v>
      </c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>
        <v>150000</v>
      </c>
      <c r="AC96" s="54"/>
      <c r="AD96" s="54"/>
      <c r="AE96" s="54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</row>
    <row r="97" spans="1:42" ht="38.25" customHeight="1">
      <c r="A97" s="36"/>
      <c r="B97" s="31"/>
      <c r="C97" s="45"/>
      <c r="D97" s="24">
        <f t="shared" si="12"/>
        <v>1400000</v>
      </c>
      <c r="E97" s="24">
        <v>1486000</v>
      </c>
      <c r="F97" s="24">
        <f t="shared" si="11"/>
        <v>-86000</v>
      </c>
      <c r="G97" s="25" t="s">
        <v>221</v>
      </c>
      <c r="H97" s="48">
        <f t="shared" si="9"/>
        <v>1400000</v>
      </c>
      <c r="I97" s="54"/>
      <c r="J97" s="54"/>
      <c r="K97" s="54"/>
      <c r="L97" s="54"/>
      <c r="M97" s="54">
        <v>1400000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</row>
    <row r="98" spans="1:42" ht="38.25" customHeight="1">
      <c r="A98" s="36"/>
      <c r="B98" s="31"/>
      <c r="C98" s="45"/>
      <c r="D98" s="24">
        <f t="shared" si="12"/>
        <v>1515000</v>
      </c>
      <c r="E98" s="17">
        <v>1515000</v>
      </c>
      <c r="F98" s="17">
        <f t="shared" si="11"/>
        <v>0</v>
      </c>
      <c r="G98" s="18" t="s">
        <v>123</v>
      </c>
      <c r="H98" s="48">
        <f t="shared" si="9"/>
        <v>1515000</v>
      </c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>
        <v>1515000</v>
      </c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</row>
    <row r="99" spans="1:42" ht="38.25" customHeight="1">
      <c r="A99" s="36"/>
      <c r="B99" s="31"/>
      <c r="C99" s="45"/>
      <c r="D99" s="24">
        <f t="shared" si="12"/>
        <v>116000</v>
      </c>
      <c r="E99" s="26">
        <v>99000</v>
      </c>
      <c r="F99" s="26">
        <f t="shared" si="11"/>
        <v>17000</v>
      </c>
      <c r="G99" s="27" t="s">
        <v>124</v>
      </c>
      <c r="H99" s="48">
        <f t="shared" si="9"/>
        <v>116000</v>
      </c>
      <c r="I99" s="54"/>
      <c r="J99" s="54"/>
      <c r="K99" s="54"/>
      <c r="L99" s="54"/>
      <c r="M99" s="54"/>
      <c r="N99" s="54"/>
      <c r="O99" s="54"/>
      <c r="P99" s="54"/>
      <c r="Q99" s="54"/>
      <c r="R99" s="54">
        <v>116000</v>
      </c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</row>
    <row r="100" spans="1:42" ht="38.25" customHeight="1">
      <c r="A100" s="36"/>
      <c r="B100" s="31"/>
      <c r="C100" s="45"/>
      <c r="D100" s="24">
        <f t="shared" si="12"/>
        <v>264000</v>
      </c>
      <c r="E100" s="24">
        <v>260000</v>
      </c>
      <c r="F100" s="24">
        <f t="shared" si="11"/>
        <v>4000</v>
      </c>
      <c r="G100" s="25" t="s">
        <v>193</v>
      </c>
      <c r="H100" s="48">
        <f t="shared" si="9"/>
        <v>264000</v>
      </c>
      <c r="I100" s="54"/>
      <c r="J100" s="54"/>
      <c r="K100" s="54"/>
      <c r="L100" s="54">
        <v>264000</v>
      </c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</row>
    <row r="101" spans="1:42" ht="38.25" customHeight="1">
      <c r="A101" s="36"/>
      <c r="B101" s="31"/>
      <c r="C101" s="45"/>
      <c r="D101" s="24">
        <f t="shared" si="12"/>
        <v>200000</v>
      </c>
      <c r="E101" s="24">
        <v>200000</v>
      </c>
      <c r="F101" s="24">
        <f t="shared" si="11"/>
        <v>0</v>
      </c>
      <c r="G101" s="25" t="s">
        <v>125</v>
      </c>
      <c r="H101" s="48">
        <f t="shared" si="9"/>
        <v>200000</v>
      </c>
      <c r="I101" s="54"/>
      <c r="J101" s="54"/>
      <c r="K101" s="54"/>
      <c r="L101" s="54">
        <v>200000</v>
      </c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</row>
    <row r="102" spans="1:42" ht="38.25" customHeight="1">
      <c r="A102" s="36"/>
      <c r="B102" s="31"/>
      <c r="C102" s="45"/>
      <c r="D102" s="24">
        <f t="shared" si="12"/>
        <v>0</v>
      </c>
      <c r="E102" s="24">
        <v>0</v>
      </c>
      <c r="F102" s="24">
        <f t="shared" si="11"/>
        <v>0</v>
      </c>
      <c r="G102" s="25" t="s">
        <v>126</v>
      </c>
      <c r="H102" s="48">
        <f t="shared" si="9"/>
        <v>0</v>
      </c>
      <c r="I102" s="54"/>
      <c r="J102" s="54"/>
      <c r="K102" s="54"/>
      <c r="L102" s="54">
        <v>0</v>
      </c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</row>
    <row r="103" spans="1:42" ht="38.25" customHeight="1">
      <c r="A103" s="36"/>
      <c r="B103" s="31"/>
      <c r="C103" s="45"/>
      <c r="D103" s="24">
        <f t="shared" si="12"/>
        <v>98000</v>
      </c>
      <c r="E103" s="24">
        <v>94000</v>
      </c>
      <c r="F103" s="24">
        <f t="shared" si="11"/>
        <v>4000</v>
      </c>
      <c r="G103" s="25" t="s">
        <v>127</v>
      </c>
      <c r="H103" s="48">
        <f t="shared" si="9"/>
        <v>98000</v>
      </c>
      <c r="I103" s="54"/>
      <c r="J103" s="54"/>
      <c r="K103" s="54"/>
      <c r="L103" s="54">
        <v>98000</v>
      </c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</row>
    <row r="104" spans="1:42" ht="38.25" customHeight="1">
      <c r="A104" s="36"/>
      <c r="B104" s="31"/>
      <c r="C104" s="45"/>
      <c r="D104" s="24">
        <f t="shared" si="12"/>
        <v>55000</v>
      </c>
      <c r="E104" s="24">
        <v>54000</v>
      </c>
      <c r="F104" s="24">
        <f t="shared" si="11"/>
        <v>1000</v>
      </c>
      <c r="G104" s="25" t="s">
        <v>128</v>
      </c>
      <c r="H104" s="48">
        <f t="shared" si="9"/>
        <v>55000</v>
      </c>
      <c r="I104" s="54"/>
      <c r="J104" s="54"/>
      <c r="K104" s="54"/>
      <c r="L104" s="54">
        <v>55000</v>
      </c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</row>
    <row r="105" spans="1:42" ht="38.25" customHeight="1">
      <c r="A105" s="36"/>
      <c r="B105" s="31"/>
      <c r="C105" s="45"/>
      <c r="D105" s="24">
        <f t="shared" si="12"/>
        <v>0</v>
      </c>
      <c r="E105" s="17">
        <v>0</v>
      </c>
      <c r="F105" s="17">
        <f t="shared" si="11"/>
        <v>0</v>
      </c>
      <c r="G105" s="18" t="s">
        <v>188</v>
      </c>
      <c r="H105" s="48">
        <f t="shared" si="9"/>
        <v>0</v>
      </c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>
        <v>0</v>
      </c>
      <c r="AA105" s="54"/>
      <c r="AB105" s="54"/>
      <c r="AC105" s="54"/>
      <c r="AD105" s="54"/>
      <c r="AE105" s="54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</row>
    <row r="106" spans="1:42" ht="38.25" customHeight="1">
      <c r="A106" s="36"/>
      <c r="B106" s="31"/>
      <c r="C106" s="45"/>
      <c r="D106" s="24">
        <f t="shared" si="12"/>
        <v>482000</v>
      </c>
      <c r="E106" s="26">
        <v>476000</v>
      </c>
      <c r="F106" s="26">
        <f t="shared" si="11"/>
        <v>6000</v>
      </c>
      <c r="G106" s="27" t="s">
        <v>129</v>
      </c>
      <c r="H106" s="48">
        <f t="shared" si="9"/>
        <v>482000</v>
      </c>
      <c r="I106" s="54"/>
      <c r="J106" s="54"/>
      <c r="K106" s="54"/>
      <c r="L106" s="54">
        <v>153000</v>
      </c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>
        <v>329000</v>
      </c>
      <c r="Z106" s="54"/>
      <c r="AA106" s="54"/>
      <c r="AB106" s="54"/>
      <c r="AC106" s="54"/>
      <c r="AD106" s="54"/>
      <c r="AE106" s="54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</row>
    <row r="107" spans="1:42" ht="38.25" customHeight="1" thickBot="1">
      <c r="A107" s="37"/>
      <c r="B107" s="32"/>
      <c r="C107" s="46"/>
      <c r="D107" s="22">
        <f t="shared" si="12"/>
        <v>346000</v>
      </c>
      <c r="E107" s="22">
        <v>346000</v>
      </c>
      <c r="F107" s="22">
        <f t="shared" si="11"/>
        <v>0</v>
      </c>
      <c r="G107" s="23" t="s">
        <v>130</v>
      </c>
      <c r="H107" s="48">
        <f t="shared" si="9"/>
        <v>346000</v>
      </c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>
        <v>346000</v>
      </c>
      <c r="AB107" s="54"/>
      <c r="AC107" s="54"/>
      <c r="AD107" s="54"/>
      <c r="AE107" s="54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</row>
    <row r="108" spans="1:42" ht="38.25" customHeight="1">
      <c r="A108" s="63"/>
      <c r="B108" s="62"/>
      <c r="C108" s="65"/>
      <c r="D108" s="15">
        <f t="shared" si="12"/>
        <v>0</v>
      </c>
      <c r="E108" s="15">
        <v>0</v>
      </c>
      <c r="F108" s="15">
        <f t="shared" si="11"/>
        <v>0</v>
      </c>
      <c r="G108" s="16" t="s">
        <v>131</v>
      </c>
      <c r="H108" s="48">
        <f t="shared" si="9"/>
        <v>0</v>
      </c>
      <c r="I108" s="54"/>
      <c r="J108" s="54"/>
      <c r="K108" s="54"/>
      <c r="L108" s="54">
        <v>0</v>
      </c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</row>
    <row r="109" spans="1:42" ht="38.25" customHeight="1">
      <c r="A109" s="36"/>
      <c r="B109" s="31"/>
      <c r="C109" s="39" t="s">
        <v>277</v>
      </c>
      <c r="D109" s="26">
        <f>SUM(D110:D112)</f>
        <v>1281000</v>
      </c>
      <c r="E109" s="26">
        <f>SUM(E110:E112)</f>
        <v>1670000</v>
      </c>
      <c r="F109" s="26">
        <f t="shared" si="11"/>
        <v>-389000</v>
      </c>
      <c r="G109" s="27"/>
      <c r="H109" s="48">
        <f t="shared" si="9"/>
        <v>0</v>
      </c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</row>
    <row r="110" spans="1:42" ht="38.25" customHeight="1">
      <c r="A110" s="36"/>
      <c r="B110" s="31"/>
      <c r="C110" s="45"/>
      <c r="D110" s="24">
        <f>H110</f>
        <v>1106000</v>
      </c>
      <c r="E110" s="24">
        <v>1501000</v>
      </c>
      <c r="F110" s="24">
        <f t="shared" si="11"/>
        <v>-395000</v>
      </c>
      <c r="G110" s="25" t="s">
        <v>132</v>
      </c>
      <c r="H110" s="48">
        <f t="shared" si="9"/>
        <v>1106000</v>
      </c>
      <c r="I110" s="54">
        <v>240000</v>
      </c>
      <c r="J110" s="54"/>
      <c r="K110" s="54"/>
      <c r="L110" s="54">
        <v>86000</v>
      </c>
      <c r="M110" s="54"/>
      <c r="N110" s="54">
        <v>94000</v>
      </c>
      <c r="O110" s="54"/>
      <c r="P110" s="54">
        <v>96000</v>
      </c>
      <c r="Q110" s="54"/>
      <c r="R110" s="54"/>
      <c r="S110" s="54">
        <v>28000</v>
      </c>
      <c r="T110" s="54"/>
      <c r="U110" s="54"/>
      <c r="V110" s="54"/>
      <c r="W110" s="54"/>
      <c r="X110" s="54"/>
      <c r="Y110" s="54">
        <v>156000</v>
      </c>
      <c r="Z110" s="54">
        <v>92000</v>
      </c>
      <c r="AA110" s="54">
        <v>300000</v>
      </c>
      <c r="AB110" s="54">
        <v>14000</v>
      </c>
      <c r="AC110" s="54"/>
      <c r="AD110" s="54"/>
      <c r="AE110" s="54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</row>
    <row r="111" spans="1:42" ht="38.25" customHeight="1">
      <c r="A111" s="36"/>
      <c r="B111" s="31"/>
      <c r="C111" s="45"/>
      <c r="D111" s="24">
        <f>H111</f>
        <v>140000</v>
      </c>
      <c r="E111" s="24">
        <v>140000</v>
      </c>
      <c r="F111" s="24">
        <f t="shared" si="11"/>
        <v>0</v>
      </c>
      <c r="G111" s="25" t="s">
        <v>133</v>
      </c>
      <c r="H111" s="48">
        <f t="shared" si="9"/>
        <v>140000</v>
      </c>
      <c r="I111" s="54">
        <v>140000</v>
      </c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</row>
    <row r="112" spans="1:42" ht="38.25" customHeight="1">
      <c r="A112" s="36"/>
      <c r="B112" s="31"/>
      <c r="C112" s="45"/>
      <c r="D112" s="24">
        <f>H112</f>
        <v>35000</v>
      </c>
      <c r="E112" s="24">
        <v>29000</v>
      </c>
      <c r="F112" s="24">
        <f t="shared" si="11"/>
        <v>6000</v>
      </c>
      <c r="G112" s="25" t="s">
        <v>134</v>
      </c>
      <c r="H112" s="48">
        <f t="shared" si="9"/>
        <v>35000</v>
      </c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>
        <v>35000</v>
      </c>
      <c r="W112" s="54"/>
      <c r="X112" s="54"/>
      <c r="Y112" s="54"/>
      <c r="Z112" s="54"/>
      <c r="AA112" s="54"/>
      <c r="AB112" s="54"/>
      <c r="AC112" s="54"/>
      <c r="AD112" s="54"/>
      <c r="AE112" s="54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</row>
    <row r="113" spans="1:42" ht="38.25" customHeight="1">
      <c r="A113" s="36"/>
      <c r="B113" s="31"/>
      <c r="C113" s="33" t="s">
        <v>278</v>
      </c>
      <c r="D113" s="24">
        <f>SUM(D114:D115)</f>
        <v>2819000</v>
      </c>
      <c r="E113" s="24">
        <f>SUM(E114:E115)</f>
        <v>2815000</v>
      </c>
      <c r="F113" s="24">
        <f t="shared" si="11"/>
        <v>4000</v>
      </c>
      <c r="G113" s="25"/>
      <c r="H113" s="48">
        <f t="shared" si="9"/>
        <v>0</v>
      </c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</row>
    <row r="114" spans="1:42" ht="38.25" customHeight="1">
      <c r="A114" s="36"/>
      <c r="B114" s="31"/>
      <c r="C114" s="42"/>
      <c r="D114" s="24">
        <f>H114</f>
        <v>1334000</v>
      </c>
      <c r="E114" s="24">
        <v>1334000</v>
      </c>
      <c r="F114" s="24">
        <f t="shared" si="11"/>
        <v>0</v>
      </c>
      <c r="G114" s="25" t="s">
        <v>135</v>
      </c>
      <c r="H114" s="48">
        <f t="shared" si="9"/>
        <v>1334000</v>
      </c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>
        <v>1334000</v>
      </c>
      <c r="AB114" s="54"/>
      <c r="AC114" s="54"/>
      <c r="AD114" s="54"/>
      <c r="AE114" s="54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</row>
    <row r="115" spans="1:42" ht="38.25" customHeight="1">
      <c r="A115" s="36"/>
      <c r="B115" s="31"/>
      <c r="C115" s="39"/>
      <c r="D115" s="24">
        <f>H115</f>
        <v>1485000</v>
      </c>
      <c r="E115" s="24">
        <v>1481000</v>
      </c>
      <c r="F115" s="24">
        <f t="shared" si="11"/>
        <v>4000</v>
      </c>
      <c r="G115" s="25" t="s">
        <v>136</v>
      </c>
      <c r="H115" s="48">
        <f t="shared" si="9"/>
        <v>1485000</v>
      </c>
      <c r="I115" s="54"/>
      <c r="J115" s="54"/>
      <c r="K115" s="54"/>
      <c r="L115" s="54">
        <v>45000</v>
      </c>
      <c r="M115" s="54">
        <v>155000</v>
      </c>
      <c r="N115" s="54"/>
      <c r="O115" s="54"/>
      <c r="P115" s="54"/>
      <c r="Q115" s="54"/>
      <c r="R115" s="54"/>
      <c r="S115" s="54"/>
      <c r="T115" s="54"/>
      <c r="U115" s="54"/>
      <c r="V115" s="54"/>
      <c r="W115" s="54">
        <v>600000</v>
      </c>
      <c r="X115" s="54"/>
      <c r="Y115" s="54">
        <v>684000</v>
      </c>
      <c r="Z115" s="54"/>
      <c r="AA115" s="54"/>
      <c r="AB115" s="54">
        <v>1000</v>
      </c>
      <c r="AC115" s="54"/>
      <c r="AD115" s="54"/>
      <c r="AE115" s="54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</row>
    <row r="116" spans="1:42" ht="38.25" customHeight="1">
      <c r="A116" s="36"/>
      <c r="B116" s="31"/>
      <c r="C116" s="33" t="s">
        <v>279</v>
      </c>
      <c r="D116" s="24">
        <f>SUM(D117:D118)</f>
        <v>3879000</v>
      </c>
      <c r="E116" s="24">
        <f>SUM(E117:E118)</f>
        <v>2702000</v>
      </c>
      <c r="F116" s="24">
        <f t="shared" si="11"/>
        <v>1177000</v>
      </c>
      <c r="G116" s="25"/>
      <c r="H116" s="48">
        <f t="shared" si="9"/>
        <v>0</v>
      </c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</row>
    <row r="117" spans="1:42" ht="38.25" customHeight="1">
      <c r="A117" s="36"/>
      <c r="B117" s="31"/>
      <c r="C117" s="42"/>
      <c r="D117" s="24">
        <f>H117</f>
        <v>2000</v>
      </c>
      <c r="E117" s="24">
        <v>2000</v>
      </c>
      <c r="F117" s="24">
        <f t="shared" si="11"/>
        <v>0</v>
      </c>
      <c r="G117" s="25" t="s">
        <v>137</v>
      </c>
      <c r="H117" s="48">
        <f t="shared" si="9"/>
        <v>2000</v>
      </c>
      <c r="I117" s="54"/>
      <c r="J117" s="54"/>
      <c r="K117" s="54"/>
      <c r="L117" s="54"/>
      <c r="M117" s="54">
        <v>1000</v>
      </c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>
        <v>1000</v>
      </c>
      <c r="AB117" s="54"/>
      <c r="AC117" s="54"/>
      <c r="AD117" s="54"/>
      <c r="AE117" s="54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</row>
    <row r="118" spans="1:42" ht="38.25" customHeight="1">
      <c r="A118" s="36"/>
      <c r="B118" s="31"/>
      <c r="C118" s="39"/>
      <c r="D118" s="24">
        <f>H118</f>
        <v>3877000</v>
      </c>
      <c r="E118" s="24">
        <v>2700000</v>
      </c>
      <c r="F118" s="24">
        <f t="shared" si="11"/>
        <v>1177000</v>
      </c>
      <c r="G118" s="25" t="s">
        <v>138</v>
      </c>
      <c r="H118" s="48">
        <f t="shared" si="9"/>
        <v>3877000</v>
      </c>
      <c r="I118" s="54"/>
      <c r="J118" s="54"/>
      <c r="K118" s="54"/>
      <c r="L118" s="54">
        <v>1107000</v>
      </c>
      <c r="M118" s="54"/>
      <c r="N118" s="54">
        <v>1887000</v>
      </c>
      <c r="O118" s="54">
        <v>405000</v>
      </c>
      <c r="P118" s="54"/>
      <c r="Q118" s="54"/>
      <c r="R118" s="54">
        <v>13000</v>
      </c>
      <c r="S118" s="54"/>
      <c r="T118" s="54"/>
      <c r="U118" s="54"/>
      <c r="V118" s="54">
        <v>464000</v>
      </c>
      <c r="W118" s="54"/>
      <c r="X118" s="54"/>
      <c r="Y118" s="54"/>
      <c r="Z118" s="54"/>
      <c r="AA118" s="54"/>
      <c r="AB118" s="54">
        <v>1000</v>
      </c>
      <c r="AC118" s="54"/>
      <c r="AD118" s="54"/>
      <c r="AE118" s="54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</row>
    <row r="119" spans="1:42" ht="38.25" customHeight="1">
      <c r="A119" s="36"/>
      <c r="B119" s="31"/>
      <c r="C119" s="33" t="s">
        <v>280</v>
      </c>
      <c r="D119" s="24">
        <f>SUM(D120:D121)</f>
        <v>1693000</v>
      </c>
      <c r="E119" s="24">
        <f>SUM(E120:E121)</f>
        <v>1293000</v>
      </c>
      <c r="F119" s="24">
        <f t="shared" si="11"/>
        <v>400000</v>
      </c>
      <c r="G119" s="25"/>
      <c r="H119" s="48">
        <f t="shared" si="9"/>
        <v>0</v>
      </c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</row>
    <row r="120" spans="1:42" ht="38.25" customHeight="1">
      <c r="A120" s="36"/>
      <c r="B120" s="31"/>
      <c r="C120" s="42"/>
      <c r="D120" s="17">
        <f>H120</f>
        <v>1692000</v>
      </c>
      <c r="E120" s="17">
        <v>1292000</v>
      </c>
      <c r="F120" s="17">
        <f t="shared" si="11"/>
        <v>400000</v>
      </c>
      <c r="G120" s="18" t="s">
        <v>139</v>
      </c>
      <c r="H120" s="48">
        <f t="shared" si="9"/>
        <v>1692000</v>
      </c>
      <c r="I120" s="54"/>
      <c r="J120" s="54"/>
      <c r="K120" s="54"/>
      <c r="L120" s="54"/>
      <c r="M120" s="54"/>
      <c r="N120" s="54">
        <v>1620000</v>
      </c>
      <c r="O120" s="54"/>
      <c r="P120" s="54"/>
      <c r="Q120" s="54"/>
      <c r="R120" s="54"/>
      <c r="S120" s="54"/>
      <c r="T120" s="54"/>
      <c r="U120" s="54"/>
      <c r="V120" s="54"/>
      <c r="W120" s="54">
        <v>72000</v>
      </c>
      <c r="X120" s="54"/>
      <c r="Y120" s="54"/>
      <c r="Z120" s="54"/>
      <c r="AA120" s="54"/>
      <c r="AB120" s="54"/>
      <c r="AC120" s="54"/>
      <c r="AD120" s="54"/>
      <c r="AE120" s="54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</row>
    <row r="121" spans="1:42" ht="38.25" customHeight="1">
      <c r="A121" s="36"/>
      <c r="B121" s="31"/>
      <c r="C121" s="39"/>
      <c r="D121" s="17">
        <f>H121</f>
        <v>1000</v>
      </c>
      <c r="E121" s="43">
        <v>1000</v>
      </c>
      <c r="F121" s="43">
        <f aca="true" t="shared" si="13" ref="F121:F152">SUM(D121-E121)</f>
        <v>0</v>
      </c>
      <c r="G121" s="44" t="s">
        <v>140</v>
      </c>
      <c r="H121" s="48">
        <f t="shared" si="9"/>
        <v>1000</v>
      </c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>
        <v>1000</v>
      </c>
      <c r="AB121" s="54"/>
      <c r="AC121" s="54"/>
      <c r="AD121" s="54"/>
      <c r="AE121" s="54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</row>
    <row r="122" spans="1:42" ht="38.25" customHeight="1">
      <c r="A122" s="36"/>
      <c r="B122" s="31"/>
      <c r="C122" s="34" t="s">
        <v>281</v>
      </c>
      <c r="D122" s="17">
        <f>H122</f>
        <v>452000</v>
      </c>
      <c r="E122" s="17">
        <v>250000</v>
      </c>
      <c r="F122" s="26">
        <f t="shared" si="13"/>
        <v>202000</v>
      </c>
      <c r="G122" s="27" t="s">
        <v>141</v>
      </c>
      <c r="H122" s="48">
        <f aca="true" t="shared" si="14" ref="H122:H160">SUM(I122:AD122)</f>
        <v>452000</v>
      </c>
      <c r="I122" s="54"/>
      <c r="J122" s="54">
        <v>452000</v>
      </c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</row>
    <row r="123" spans="1:42" ht="38.25" customHeight="1">
      <c r="A123" s="36"/>
      <c r="B123" s="31"/>
      <c r="C123" s="33" t="s">
        <v>282</v>
      </c>
      <c r="D123" s="17">
        <f>H123</f>
        <v>680000</v>
      </c>
      <c r="E123" s="17">
        <v>681000</v>
      </c>
      <c r="F123" s="24">
        <f t="shared" si="13"/>
        <v>-1000</v>
      </c>
      <c r="G123" s="25" t="s">
        <v>270</v>
      </c>
      <c r="H123" s="48">
        <f>SUM(I123:AE123)</f>
        <v>680000</v>
      </c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>
        <v>680000</v>
      </c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</row>
    <row r="124" spans="1:42" ht="38.25" customHeight="1">
      <c r="A124" s="36"/>
      <c r="B124" s="31"/>
      <c r="C124" s="33" t="s">
        <v>286</v>
      </c>
      <c r="D124" s="26">
        <f>H124</f>
        <v>0</v>
      </c>
      <c r="E124" s="26">
        <v>250000</v>
      </c>
      <c r="F124" s="24">
        <f t="shared" si="13"/>
        <v>-250000</v>
      </c>
      <c r="G124" s="25" t="s">
        <v>285</v>
      </c>
      <c r="H124" s="48">
        <f>SUM(I124:AE124)</f>
        <v>0</v>
      </c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</row>
    <row r="125" spans="1:42" ht="38.25" customHeight="1">
      <c r="A125" s="36"/>
      <c r="B125" s="30" t="s">
        <v>142</v>
      </c>
      <c r="C125" s="33"/>
      <c r="D125" s="24">
        <f>SUM(D126)</f>
        <v>30000</v>
      </c>
      <c r="E125" s="24">
        <f>E126</f>
        <v>30000</v>
      </c>
      <c r="F125" s="24">
        <f t="shared" si="13"/>
        <v>0</v>
      </c>
      <c r="G125" s="25"/>
      <c r="H125" s="48">
        <f t="shared" si="14"/>
        <v>0</v>
      </c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</row>
    <row r="126" spans="1:42" ht="38.25" customHeight="1">
      <c r="A126" s="36"/>
      <c r="B126" s="30"/>
      <c r="C126" s="19" t="s">
        <v>143</v>
      </c>
      <c r="D126" s="17">
        <f>SUM(D127:D131)</f>
        <v>30000</v>
      </c>
      <c r="E126" s="17">
        <f>E130</f>
        <v>30000</v>
      </c>
      <c r="F126" s="17">
        <f t="shared" si="13"/>
        <v>0</v>
      </c>
      <c r="G126" s="18"/>
      <c r="H126" s="48">
        <f t="shared" si="14"/>
        <v>0</v>
      </c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</row>
    <row r="127" spans="1:42" ht="38.25" customHeight="1" hidden="1">
      <c r="A127" s="36"/>
      <c r="B127" s="31"/>
      <c r="C127" s="42"/>
      <c r="D127" s="24">
        <v>0</v>
      </c>
      <c r="E127" s="24">
        <v>0</v>
      </c>
      <c r="F127" s="24">
        <f t="shared" si="13"/>
        <v>0</v>
      </c>
      <c r="G127" s="25" t="s">
        <v>144</v>
      </c>
      <c r="H127" s="48">
        <f t="shared" si="14"/>
        <v>0</v>
      </c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</row>
    <row r="128" spans="1:42" ht="38.25" customHeight="1" hidden="1">
      <c r="A128" s="36"/>
      <c r="B128" s="31"/>
      <c r="C128" s="45"/>
      <c r="D128" s="24">
        <v>0</v>
      </c>
      <c r="E128" s="24">
        <v>0</v>
      </c>
      <c r="F128" s="24">
        <f t="shared" si="13"/>
        <v>0</v>
      </c>
      <c r="G128" s="25" t="s">
        <v>145</v>
      </c>
      <c r="H128" s="48">
        <f t="shared" si="14"/>
        <v>0</v>
      </c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</row>
    <row r="129" spans="1:42" ht="38.25" customHeight="1" hidden="1" thickBot="1">
      <c r="A129" s="37"/>
      <c r="B129" s="32"/>
      <c r="C129" s="46"/>
      <c r="D129" s="22">
        <v>0</v>
      </c>
      <c r="E129" s="22">
        <v>0</v>
      </c>
      <c r="F129" s="22">
        <f t="shared" si="13"/>
        <v>0</v>
      </c>
      <c r="G129" s="23" t="s">
        <v>146</v>
      </c>
      <c r="H129" s="48">
        <f t="shared" si="14"/>
        <v>0</v>
      </c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</row>
    <row r="130" spans="1:42" ht="38.25" customHeight="1">
      <c r="A130" s="36"/>
      <c r="B130" s="31"/>
      <c r="C130" s="45"/>
      <c r="D130" s="26">
        <f>H130</f>
        <v>30000</v>
      </c>
      <c r="E130" s="26">
        <v>30000</v>
      </c>
      <c r="F130" s="26">
        <f t="shared" si="13"/>
        <v>0</v>
      </c>
      <c r="G130" s="27" t="s">
        <v>147</v>
      </c>
      <c r="H130" s="48">
        <f t="shared" si="14"/>
        <v>30000</v>
      </c>
      <c r="I130" s="54"/>
      <c r="J130" s="54">
        <v>30000</v>
      </c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</row>
    <row r="131" spans="1:42" ht="38.25" customHeight="1" hidden="1">
      <c r="A131" s="36"/>
      <c r="B131" s="38"/>
      <c r="C131" s="39"/>
      <c r="D131" s="24">
        <v>0</v>
      </c>
      <c r="E131" s="24">
        <v>0</v>
      </c>
      <c r="F131" s="24">
        <f t="shared" si="13"/>
        <v>0</v>
      </c>
      <c r="G131" s="25" t="s">
        <v>148</v>
      </c>
      <c r="H131" s="48">
        <f t="shared" si="14"/>
        <v>0</v>
      </c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</row>
    <row r="132" spans="1:42" ht="38.25" customHeight="1">
      <c r="A132" s="47"/>
      <c r="B132" s="11" t="s">
        <v>149</v>
      </c>
      <c r="C132" s="10"/>
      <c r="D132" s="17">
        <f>SUM(D133)</f>
        <v>552000</v>
      </c>
      <c r="E132" s="17">
        <v>422000</v>
      </c>
      <c r="F132" s="17">
        <f t="shared" si="13"/>
        <v>130000</v>
      </c>
      <c r="G132" s="18"/>
      <c r="H132" s="48">
        <f t="shared" si="14"/>
        <v>0</v>
      </c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</row>
    <row r="133" spans="1:42" ht="38.25" customHeight="1">
      <c r="A133" s="36"/>
      <c r="B133" s="31"/>
      <c r="C133" s="34" t="s">
        <v>150</v>
      </c>
      <c r="D133" s="26">
        <f>SUM(D134:D142)</f>
        <v>552000</v>
      </c>
      <c r="E133" s="26">
        <f>SUM(E134:E142)</f>
        <v>422000</v>
      </c>
      <c r="F133" s="26">
        <f t="shared" si="13"/>
        <v>130000</v>
      </c>
      <c r="G133" s="27"/>
      <c r="H133" s="48">
        <f t="shared" si="14"/>
        <v>0</v>
      </c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</row>
    <row r="134" spans="1:42" ht="38.25" customHeight="1">
      <c r="A134" s="36"/>
      <c r="B134" s="31"/>
      <c r="C134" s="42"/>
      <c r="D134" s="17">
        <f aca="true" t="shared" si="15" ref="D134:D142">H134</f>
        <v>75000</v>
      </c>
      <c r="E134" s="17">
        <v>75000</v>
      </c>
      <c r="F134" s="17">
        <f t="shared" si="13"/>
        <v>0</v>
      </c>
      <c r="G134" s="18" t="s">
        <v>151</v>
      </c>
      <c r="H134" s="48">
        <f t="shared" si="14"/>
        <v>75000</v>
      </c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>
        <v>5000</v>
      </c>
      <c r="Z134" s="54"/>
      <c r="AA134" s="54">
        <v>50000</v>
      </c>
      <c r="AB134" s="54">
        <v>20000</v>
      </c>
      <c r="AC134" s="54"/>
      <c r="AD134" s="54"/>
      <c r="AE134" s="54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</row>
    <row r="135" spans="1:42" ht="38.25" customHeight="1">
      <c r="A135" s="36"/>
      <c r="B135" s="31"/>
      <c r="C135" s="45"/>
      <c r="D135" s="17">
        <f t="shared" si="15"/>
        <v>6000</v>
      </c>
      <c r="E135" s="26">
        <v>6000</v>
      </c>
      <c r="F135" s="26">
        <f t="shared" si="13"/>
        <v>0</v>
      </c>
      <c r="G135" s="27" t="s">
        <v>152</v>
      </c>
      <c r="H135" s="48">
        <f t="shared" si="14"/>
        <v>6000</v>
      </c>
      <c r="I135" s="54">
        <v>6000</v>
      </c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</row>
    <row r="136" spans="1:42" ht="38.25" customHeight="1" thickBot="1">
      <c r="A136" s="37"/>
      <c r="B136" s="32"/>
      <c r="C136" s="46"/>
      <c r="D136" s="22">
        <f t="shared" si="15"/>
        <v>68000</v>
      </c>
      <c r="E136" s="22">
        <v>68000</v>
      </c>
      <c r="F136" s="22">
        <f t="shared" si="13"/>
        <v>0</v>
      </c>
      <c r="G136" s="23" t="s">
        <v>153</v>
      </c>
      <c r="H136" s="48">
        <f t="shared" si="14"/>
        <v>68000</v>
      </c>
      <c r="I136" s="54">
        <v>32000</v>
      </c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>
        <v>36000</v>
      </c>
      <c r="Z136" s="54"/>
      <c r="AA136" s="54"/>
      <c r="AB136" s="54"/>
      <c r="AC136" s="54"/>
      <c r="AD136" s="54"/>
      <c r="AE136" s="54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</row>
    <row r="137" spans="1:42" ht="38.25" customHeight="1" thickBot="1">
      <c r="A137" s="63"/>
      <c r="B137" s="62"/>
      <c r="C137" s="64"/>
      <c r="D137" s="66">
        <f t="shared" si="15"/>
        <v>9000</v>
      </c>
      <c r="E137" s="66">
        <v>9000</v>
      </c>
      <c r="F137" s="66">
        <f t="shared" si="13"/>
        <v>0</v>
      </c>
      <c r="G137" s="57" t="s">
        <v>154</v>
      </c>
      <c r="H137" s="48">
        <f t="shared" si="14"/>
        <v>9000</v>
      </c>
      <c r="I137" s="54">
        <v>9000</v>
      </c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</row>
    <row r="138" spans="1:42" ht="38.25" customHeight="1">
      <c r="A138" s="36"/>
      <c r="B138" s="31"/>
      <c r="C138" s="45"/>
      <c r="D138" s="43">
        <f t="shared" si="15"/>
        <v>11000</v>
      </c>
      <c r="E138" s="26">
        <v>11000</v>
      </c>
      <c r="F138" s="26">
        <f t="shared" si="13"/>
        <v>0</v>
      </c>
      <c r="G138" s="27" t="s">
        <v>155</v>
      </c>
      <c r="H138" s="48">
        <f t="shared" si="14"/>
        <v>11000</v>
      </c>
      <c r="I138" s="54">
        <v>11000</v>
      </c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</row>
    <row r="139" spans="1:42" ht="38.25" customHeight="1">
      <c r="A139" s="36"/>
      <c r="B139" s="31"/>
      <c r="C139" s="45"/>
      <c r="D139" s="17">
        <f t="shared" si="15"/>
        <v>20000</v>
      </c>
      <c r="E139" s="24">
        <v>20000</v>
      </c>
      <c r="F139" s="24">
        <f t="shared" si="13"/>
        <v>0</v>
      </c>
      <c r="G139" s="25" t="s">
        <v>156</v>
      </c>
      <c r="H139" s="48">
        <f t="shared" si="14"/>
        <v>20000</v>
      </c>
      <c r="I139" s="54"/>
      <c r="J139" s="54"/>
      <c r="K139" s="54"/>
      <c r="L139" s="54">
        <v>20000</v>
      </c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</row>
    <row r="140" spans="1:42" ht="38.25" customHeight="1">
      <c r="A140" s="36"/>
      <c r="B140" s="31"/>
      <c r="C140" s="45"/>
      <c r="D140" s="17">
        <f t="shared" si="15"/>
        <v>260000</v>
      </c>
      <c r="E140" s="24">
        <v>130000</v>
      </c>
      <c r="F140" s="24">
        <f t="shared" si="13"/>
        <v>130000</v>
      </c>
      <c r="G140" s="25" t="s">
        <v>157</v>
      </c>
      <c r="H140" s="48">
        <f t="shared" si="14"/>
        <v>260000</v>
      </c>
      <c r="I140" s="54">
        <v>260000</v>
      </c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</row>
    <row r="141" spans="1:42" ht="38.25" customHeight="1">
      <c r="A141" s="36"/>
      <c r="B141" s="31"/>
      <c r="C141" s="45"/>
      <c r="D141" s="17">
        <f>H141</f>
        <v>100000</v>
      </c>
      <c r="E141" s="24">
        <v>100000</v>
      </c>
      <c r="F141" s="24">
        <f t="shared" si="13"/>
        <v>0</v>
      </c>
      <c r="G141" s="25" t="s">
        <v>158</v>
      </c>
      <c r="H141" s="48">
        <f t="shared" si="14"/>
        <v>100000</v>
      </c>
      <c r="I141" s="54">
        <v>100000</v>
      </c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</row>
    <row r="142" spans="1:42" ht="38.25" customHeight="1">
      <c r="A142" s="36"/>
      <c r="B142" s="31"/>
      <c r="C142" s="45"/>
      <c r="D142" s="17">
        <f t="shared" si="15"/>
        <v>3000</v>
      </c>
      <c r="E142" s="24">
        <v>3000</v>
      </c>
      <c r="F142" s="24">
        <f t="shared" si="13"/>
        <v>0</v>
      </c>
      <c r="G142" s="25" t="s">
        <v>159</v>
      </c>
      <c r="H142" s="48">
        <f t="shared" si="14"/>
        <v>3000</v>
      </c>
      <c r="I142" s="54"/>
      <c r="J142" s="54"/>
      <c r="K142" s="54"/>
      <c r="L142" s="54">
        <v>3000</v>
      </c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</row>
    <row r="143" spans="1:42" ht="38.25" customHeight="1">
      <c r="A143" s="36"/>
      <c r="B143" s="30" t="s">
        <v>160</v>
      </c>
      <c r="C143" s="33"/>
      <c r="D143" s="24">
        <f>SUM(D144)</f>
        <v>1000</v>
      </c>
      <c r="E143" s="24">
        <v>1000</v>
      </c>
      <c r="F143" s="24">
        <f t="shared" si="13"/>
        <v>0</v>
      </c>
      <c r="G143" s="25"/>
      <c r="H143" s="48">
        <f t="shared" si="14"/>
        <v>0</v>
      </c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</row>
    <row r="144" spans="1:42" ht="38.25" customHeight="1">
      <c r="A144" s="36"/>
      <c r="B144" s="30"/>
      <c r="C144" s="33" t="s">
        <v>161</v>
      </c>
      <c r="D144" s="24">
        <f>H144</f>
        <v>1000</v>
      </c>
      <c r="E144" s="24">
        <v>1000</v>
      </c>
      <c r="F144" s="24">
        <f t="shared" si="13"/>
        <v>0</v>
      </c>
      <c r="G144" s="25" t="s">
        <v>162</v>
      </c>
      <c r="H144" s="48">
        <f t="shared" si="14"/>
        <v>1000</v>
      </c>
      <c r="I144" s="54">
        <v>1000</v>
      </c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</row>
    <row r="145" spans="1:42" ht="38.25" customHeight="1">
      <c r="A145" s="47"/>
      <c r="B145" s="11" t="s">
        <v>163</v>
      </c>
      <c r="C145" s="10"/>
      <c r="D145" s="17">
        <f>D146</f>
        <v>3000</v>
      </c>
      <c r="E145" s="17">
        <v>3000</v>
      </c>
      <c r="F145" s="17">
        <f t="shared" si="13"/>
        <v>0</v>
      </c>
      <c r="G145" s="18"/>
      <c r="H145" s="48">
        <f t="shared" si="14"/>
        <v>0</v>
      </c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</row>
    <row r="146" spans="1:42" ht="38.25" customHeight="1">
      <c r="A146" s="36"/>
      <c r="B146" s="38"/>
      <c r="C146" s="40" t="s">
        <v>164</v>
      </c>
      <c r="D146" s="43">
        <f>H146</f>
        <v>3000</v>
      </c>
      <c r="E146" s="43">
        <v>3000</v>
      </c>
      <c r="F146" s="43">
        <f t="shared" si="13"/>
        <v>0</v>
      </c>
      <c r="G146" s="44" t="s">
        <v>165</v>
      </c>
      <c r="H146" s="48">
        <f t="shared" si="14"/>
        <v>3000</v>
      </c>
      <c r="I146" s="54">
        <v>1000</v>
      </c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>
        <v>1000</v>
      </c>
      <c r="AB146" s="54">
        <v>1000</v>
      </c>
      <c r="AC146" s="54"/>
      <c r="AD146" s="54"/>
      <c r="AE146" s="54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</row>
    <row r="147" spans="1:42" ht="38.25" customHeight="1">
      <c r="A147" s="36"/>
      <c r="B147" s="31" t="s">
        <v>166</v>
      </c>
      <c r="C147" s="34"/>
      <c r="D147" s="26">
        <f>SUM(D148)</f>
        <v>1000</v>
      </c>
      <c r="E147" s="26">
        <v>100000</v>
      </c>
      <c r="F147" s="26">
        <f t="shared" si="13"/>
        <v>-99000</v>
      </c>
      <c r="G147" s="27"/>
      <c r="H147" s="48">
        <f t="shared" si="14"/>
        <v>0</v>
      </c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</row>
    <row r="148" spans="1:42" ht="38.25" customHeight="1">
      <c r="A148" s="36"/>
      <c r="B148" s="30"/>
      <c r="C148" s="33" t="s">
        <v>167</v>
      </c>
      <c r="D148" s="24">
        <f>H148</f>
        <v>1000</v>
      </c>
      <c r="E148" s="24">
        <v>100000</v>
      </c>
      <c r="F148" s="24">
        <f t="shared" si="13"/>
        <v>-99000</v>
      </c>
      <c r="G148" s="25" t="s">
        <v>168</v>
      </c>
      <c r="H148" s="48">
        <f t="shared" si="14"/>
        <v>1000</v>
      </c>
      <c r="I148" s="54">
        <v>1000</v>
      </c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</row>
    <row r="149" spans="1:42" ht="38.25" customHeight="1" hidden="1">
      <c r="A149" s="36"/>
      <c r="B149" s="30" t="s">
        <v>169</v>
      </c>
      <c r="C149" s="33"/>
      <c r="D149" s="24">
        <f>SUM(D150)</f>
        <v>0</v>
      </c>
      <c r="E149" s="24">
        <v>0</v>
      </c>
      <c r="F149" s="24">
        <f t="shared" si="13"/>
        <v>0</v>
      </c>
      <c r="G149" s="25"/>
      <c r="H149" s="48">
        <f t="shared" si="14"/>
        <v>0</v>
      </c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</row>
    <row r="150" spans="1:42" ht="38.25" customHeight="1" hidden="1">
      <c r="A150" s="36"/>
      <c r="B150" s="30"/>
      <c r="C150" s="33" t="s">
        <v>170</v>
      </c>
      <c r="D150" s="24">
        <v>0</v>
      </c>
      <c r="E150" s="24">
        <v>0</v>
      </c>
      <c r="F150" s="24">
        <f t="shared" si="13"/>
        <v>0</v>
      </c>
      <c r="G150" s="25" t="s">
        <v>171</v>
      </c>
      <c r="H150" s="48">
        <f t="shared" si="14"/>
        <v>0</v>
      </c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</row>
    <row r="151" spans="1:42" ht="38.25" customHeight="1">
      <c r="A151" s="36"/>
      <c r="B151" s="30" t="s">
        <v>199</v>
      </c>
      <c r="C151" s="33"/>
      <c r="D151" s="24">
        <f>SUM(D152)</f>
        <v>1000</v>
      </c>
      <c r="E151" s="24">
        <v>1000</v>
      </c>
      <c r="F151" s="24">
        <f t="shared" si="13"/>
        <v>0</v>
      </c>
      <c r="G151" s="25"/>
      <c r="H151" s="48">
        <f t="shared" si="14"/>
        <v>0</v>
      </c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</row>
    <row r="152" spans="1:42" ht="38.25" customHeight="1">
      <c r="A152" s="36"/>
      <c r="B152" s="30"/>
      <c r="C152" s="33" t="s">
        <v>172</v>
      </c>
      <c r="D152" s="24">
        <f>H152</f>
        <v>1000</v>
      </c>
      <c r="E152" s="24">
        <v>1000</v>
      </c>
      <c r="F152" s="24">
        <f t="shared" si="13"/>
        <v>0</v>
      </c>
      <c r="G152" s="25" t="s">
        <v>173</v>
      </c>
      <c r="H152" s="48">
        <f t="shared" si="14"/>
        <v>1000</v>
      </c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>
        <v>1000</v>
      </c>
      <c r="AB152" s="54"/>
      <c r="AC152" s="54"/>
      <c r="AD152" s="54"/>
      <c r="AE152" s="54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</row>
    <row r="153" spans="1:42" ht="38.25" customHeight="1">
      <c r="A153" s="36"/>
      <c r="B153" s="30" t="s">
        <v>200</v>
      </c>
      <c r="C153" s="33"/>
      <c r="D153" s="24">
        <f>SUM(D154)</f>
        <v>0</v>
      </c>
      <c r="E153" s="24">
        <v>0</v>
      </c>
      <c r="F153" s="24">
        <f aca="true" t="shared" si="16" ref="F153:F160">SUM(D153-E153)</f>
        <v>0</v>
      </c>
      <c r="G153" s="25"/>
      <c r="H153" s="48">
        <f t="shared" si="14"/>
        <v>0</v>
      </c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</row>
    <row r="154" spans="1:42" ht="38.25" customHeight="1">
      <c r="A154" s="36"/>
      <c r="B154" s="30"/>
      <c r="C154" s="33" t="s">
        <v>174</v>
      </c>
      <c r="D154" s="24">
        <f>H154</f>
        <v>0</v>
      </c>
      <c r="E154" s="24">
        <v>0</v>
      </c>
      <c r="F154" s="24">
        <f t="shared" si="16"/>
        <v>0</v>
      </c>
      <c r="G154" s="25" t="s">
        <v>175</v>
      </c>
      <c r="H154" s="48">
        <f t="shared" si="14"/>
        <v>0</v>
      </c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</row>
    <row r="155" spans="1:42" ht="38.25" customHeight="1">
      <c r="A155" s="36"/>
      <c r="B155" s="30" t="s">
        <v>224</v>
      </c>
      <c r="C155" s="33"/>
      <c r="D155" s="24">
        <f>SUM(D156)</f>
        <v>1000</v>
      </c>
      <c r="E155" s="24">
        <v>1000</v>
      </c>
      <c r="F155" s="24">
        <f t="shared" si="16"/>
        <v>0</v>
      </c>
      <c r="G155" s="25"/>
      <c r="H155" s="48">
        <f t="shared" si="14"/>
        <v>0</v>
      </c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</row>
    <row r="156" spans="1:42" ht="38.25" customHeight="1">
      <c r="A156" s="47"/>
      <c r="B156" s="11"/>
      <c r="C156" s="10" t="s">
        <v>223</v>
      </c>
      <c r="D156" s="17">
        <f>H156</f>
        <v>1000</v>
      </c>
      <c r="E156" s="17">
        <v>1000</v>
      </c>
      <c r="F156" s="17">
        <f t="shared" si="16"/>
        <v>0</v>
      </c>
      <c r="G156" s="18" t="s">
        <v>225</v>
      </c>
      <c r="H156" s="48">
        <f t="shared" si="14"/>
        <v>1000</v>
      </c>
      <c r="I156" s="54">
        <v>1000</v>
      </c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</row>
    <row r="157" spans="1:42" ht="38.25" customHeight="1">
      <c r="A157" s="36"/>
      <c r="B157" s="31" t="s">
        <v>201</v>
      </c>
      <c r="C157" s="34"/>
      <c r="D157" s="26">
        <f>SUM(D158)</f>
        <v>1000</v>
      </c>
      <c r="E157" s="26">
        <v>1000</v>
      </c>
      <c r="F157" s="26">
        <f t="shared" si="16"/>
        <v>0</v>
      </c>
      <c r="G157" s="27"/>
      <c r="H157" s="48">
        <f t="shared" si="14"/>
        <v>0</v>
      </c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</row>
    <row r="158" spans="1:42" ht="38.25" customHeight="1">
      <c r="A158" s="47"/>
      <c r="B158" s="11"/>
      <c r="C158" s="10" t="s">
        <v>176</v>
      </c>
      <c r="D158" s="17">
        <f>H158</f>
        <v>1000</v>
      </c>
      <c r="E158" s="17">
        <v>1000</v>
      </c>
      <c r="F158" s="17">
        <f t="shared" si="16"/>
        <v>0</v>
      </c>
      <c r="G158" s="18" t="s">
        <v>177</v>
      </c>
      <c r="H158" s="48">
        <f t="shared" si="14"/>
        <v>1000</v>
      </c>
      <c r="I158" s="54">
        <v>1000</v>
      </c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</row>
    <row r="159" spans="1:42" ht="38.25" customHeight="1">
      <c r="A159" s="36"/>
      <c r="B159" s="31" t="s">
        <v>233</v>
      </c>
      <c r="C159" s="34"/>
      <c r="D159" s="26">
        <f>SUM(D160)</f>
        <v>0</v>
      </c>
      <c r="E159" s="26">
        <v>0</v>
      </c>
      <c r="F159" s="26">
        <f t="shared" si="16"/>
        <v>0</v>
      </c>
      <c r="G159" s="27"/>
      <c r="H159" s="48">
        <f t="shared" si="14"/>
        <v>0</v>
      </c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</row>
    <row r="160" spans="1:42" ht="38.25" customHeight="1" thickBot="1">
      <c r="A160" s="37"/>
      <c r="B160" s="20"/>
      <c r="C160" s="51" t="s">
        <v>234</v>
      </c>
      <c r="D160" s="22">
        <f>H160</f>
        <v>0</v>
      </c>
      <c r="E160" s="22">
        <v>0</v>
      </c>
      <c r="F160" s="22">
        <f t="shared" si="16"/>
        <v>0</v>
      </c>
      <c r="G160" s="23" t="s">
        <v>235</v>
      </c>
      <c r="H160" s="48">
        <f t="shared" si="14"/>
        <v>0</v>
      </c>
      <c r="I160" s="54"/>
      <c r="J160" s="54"/>
      <c r="K160" s="54"/>
      <c r="L160" s="54"/>
      <c r="M160" s="54"/>
      <c r="N160" s="54">
        <v>0</v>
      </c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</row>
    <row r="161" ht="38.25" customHeight="1">
      <c r="H161" s="48">
        <f>SUM(H8:H160)</f>
        <v>211407000</v>
      </c>
    </row>
  </sheetData>
  <sheetProtection/>
  <mergeCells count="10">
    <mergeCell ref="G6:G7"/>
    <mergeCell ref="A1:G2"/>
    <mergeCell ref="A3:G3"/>
    <mergeCell ref="A4:B4"/>
    <mergeCell ref="A5:B5"/>
    <mergeCell ref="D5:F5"/>
    <mergeCell ref="A6:C6"/>
    <mergeCell ref="D6:D7"/>
    <mergeCell ref="E6:E7"/>
    <mergeCell ref="F6:F7"/>
  </mergeCells>
  <printOptions horizontalCentered="1"/>
  <pageMargins left="0.5905511811023623" right="0.5905511811023623" top="0.5905511811023623" bottom="0.3937007874015748" header="0.5118110236220472" footer="0.2362204724409449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広野町社会福祉協議会</dc:creator>
  <cp:keywords/>
  <dc:description/>
  <cp:lastModifiedBy>HS191201</cp:lastModifiedBy>
  <cp:lastPrinted>2020-02-04T02:07:27Z</cp:lastPrinted>
  <dcterms:created xsi:type="dcterms:W3CDTF">2001-06-21T04:16:25Z</dcterms:created>
  <dcterms:modified xsi:type="dcterms:W3CDTF">2021-01-18T05:06:17Z</dcterms:modified>
  <cp:category/>
  <cp:version/>
  <cp:contentType/>
  <cp:contentStatus/>
</cp:coreProperties>
</file>