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予算・決算関係\H27\"/>
    </mc:Choice>
  </mc:AlternateContent>
  <bookViews>
    <workbookView xWindow="600" yWindow="60" windowWidth="18135" windowHeight="8610" tabRatio="712"/>
  </bookViews>
  <sheets>
    <sheet name="予算構成図" sheetId="13" r:id="rId1"/>
    <sheet name="全体" sheetId="1" r:id="rId2"/>
    <sheet name="地域拠点" sheetId="10" r:id="rId3"/>
    <sheet name="介護拠点" sheetId="11" r:id="rId4"/>
    <sheet name="法人" sheetId="2" r:id="rId5"/>
    <sheet name="地域" sheetId="3" r:id="rId6"/>
    <sheet name="学童" sheetId="4" r:id="rId7"/>
    <sheet name="共募" sheetId="5" r:id="rId8"/>
    <sheet name="貸付" sheetId="6" r:id="rId9"/>
    <sheet name="心配" sheetId="7" r:id="rId10"/>
    <sheet name="梨の実" sheetId="9" r:id="rId11"/>
    <sheet name="訪問" sheetId="8" r:id="rId12"/>
    <sheet name="居宅" sheetId="12" r:id="rId13"/>
  </sheets>
  <definedNames>
    <definedName name="_xlnm.Print_Area" localSheetId="3">介護拠点!$A$1:$G$100</definedName>
    <definedName name="_xlnm.Print_Area" localSheetId="6">学童!$A$1:$G$41</definedName>
    <definedName name="_xlnm.Print_Area" localSheetId="12">居宅!$A$1:$G$90</definedName>
    <definedName name="_xlnm.Print_Area" localSheetId="7">共募!$A$1:$G$44</definedName>
    <definedName name="_xlnm.Print_Area" localSheetId="9">心配!$A$1:$G$32</definedName>
    <definedName name="_xlnm.Print_Area" localSheetId="8">貸付!$A$1:$G$40</definedName>
    <definedName name="_xlnm.Print_Area" localSheetId="5">地域!$A$1:$G$51</definedName>
    <definedName name="_xlnm.Print_Area" localSheetId="2">地域拠点!$A$1:$G$150</definedName>
    <definedName name="_xlnm.Print_Area" localSheetId="4">法人!$A$1:$G$119</definedName>
    <definedName name="_xlnm.Print_Area" localSheetId="11">訪問!$A$1:$G$95</definedName>
    <definedName name="_xlnm.Print_Area" localSheetId="10">梨の実!$A$1:$G$33</definedName>
  </definedNames>
  <calcPr calcId="152511"/>
</workbook>
</file>

<file path=xl/calcChain.xml><?xml version="1.0" encoding="utf-8"?>
<calcChain xmlns="http://schemas.openxmlformats.org/spreadsheetml/2006/main">
  <c r="D30" i="5" l="1"/>
  <c r="D17" i="4" l="1"/>
  <c r="D128" i="10"/>
  <c r="F22" i="12"/>
  <c r="E22" i="12"/>
  <c r="D22" i="12"/>
  <c r="E81" i="2" l="1"/>
  <c r="D81" i="2"/>
  <c r="D68" i="10" l="1"/>
  <c r="E68" i="10"/>
  <c r="D67" i="10"/>
  <c r="E67" i="10"/>
  <c r="E33" i="8" l="1"/>
  <c r="E78" i="8" l="1"/>
  <c r="E83" i="12" l="1"/>
  <c r="E85" i="12" s="1"/>
  <c r="E86" i="12" s="1"/>
  <c r="E81" i="12"/>
  <c r="E77" i="12"/>
  <c r="E73" i="12"/>
  <c r="E71" i="12"/>
  <c r="E69" i="12"/>
  <c r="E65" i="12"/>
  <c r="E59" i="12"/>
  <c r="E60" i="12"/>
  <c r="E57" i="12"/>
  <c r="E53" i="12"/>
  <c r="E28" i="12"/>
  <c r="E16" i="12"/>
  <c r="E10" i="12"/>
  <c r="E8" i="12"/>
  <c r="E6" i="12"/>
  <c r="E12" i="12" s="1"/>
  <c r="E90" i="8"/>
  <c r="E88" i="8"/>
  <c r="E86" i="8"/>
  <c r="E82" i="8"/>
  <c r="E76" i="8"/>
  <c r="E74" i="8"/>
  <c r="E91" i="8" s="1"/>
  <c r="E70" i="8"/>
  <c r="E64" i="8"/>
  <c r="E65" i="8"/>
  <c r="E62" i="8"/>
  <c r="E58" i="8"/>
  <c r="E27" i="8"/>
  <c r="E21" i="8"/>
  <c r="E15" i="8"/>
  <c r="E13" i="8"/>
  <c r="E10" i="8"/>
  <c r="E9" i="8" s="1"/>
  <c r="E17" i="8" s="1"/>
  <c r="E6" i="8"/>
  <c r="E26" i="9"/>
  <c r="E24" i="9"/>
  <c r="E22" i="9"/>
  <c r="E16" i="9"/>
  <c r="E18" i="9" s="1"/>
  <c r="E10" i="9"/>
  <c r="E11" i="9"/>
  <c r="E6" i="9"/>
  <c r="E32" i="7"/>
  <c r="E28" i="7"/>
  <c r="E29" i="7"/>
  <c r="E30" i="7" s="1"/>
  <c r="E26" i="7"/>
  <c r="E20" i="7"/>
  <c r="E21" i="7"/>
  <c r="E15" i="7"/>
  <c r="E12" i="7"/>
  <c r="E8" i="7"/>
  <c r="E6" i="7"/>
  <c r="E40" i="6"/>
  <c r="E36" i="6"/>
  <c r="E37" i="6"/>
  <c r="E38" i="6" s="1"/>
  <c r="E34" i="6"/>
  <c r="E28" i="6"/>
  <c r="E29" i="6"/>
  <c r="E26" i="6"/>
  <c r="E19" i="6"/>
  <c r="E16" i="6"/>
  <c r="E12" i="6"/>
  <c r="E10" i="6"/>
  <c r="E8" i="6"/>
  <c r="E6" i="6"/>
  <c r="E44" i="5"/>
  <c r="E40" i="5"/>
  <c r="E41" i="5"/>
  <c r="E42" i="5" s="1"/>
  <c r="E30" i="5"/>
  <c r="E29" i="5" s="1"/>
  <c r="E21" i="5"/>
  <c r="E19" i="5"/>
  <c r="E15" i="5"/>
  <c r="E13" i="5"/>
  <c r="E11" i="5"/>
  <c r="E7" i="5"/>
  <c r="E6" i="5"/>
  <c r="E25" i="4"/>
  <c r="E17" i="4"/>
  <c r="E12" i="4"/>
  <c r="E6" i="4"/>
  <c r="E8" i="4" s="1"/>
  <c r="E47" i="3"/>
  <c r="E45" i="3"/>
  <c r="E41" i="3"/>
  <c r="E48" i="3" s="1"/>
  <c r="E38" i="3"/>
  <c r="E36" i="3"/>
  <c r="E25" i="3"/>
  <c r="E30" i="3" s="1"/>
  <c r="E31" i="3" s="1"/>
  <c r="E20" i="3"/>
  <c r="E14" i="3"/>
  <c r="E10" i="3"/>
  <c r="E7" i="3"/>
  <c r="E6" i="3" s="1"/>
  <c r="E35" i="2"/>
  <c r="E114" i="2"/>
  <c r="E110" i="2"/>
  <c r="E108" i="2"/>
  <c r="E105" i="2"/>
  <c r="E101" i="2"/>
  <c r="E115" i="2" s="1"/>
  <c r="E99" i="2"/>
  <c r="E97" i="2"/>
  <c r="E93" i="2"/>
  <c r="E87" i="2"/>
  <c r="E88" i="2" s="1"/>
  <c r="E77" i="2"/>
  <c r="E75" i="2"/>
  <c r="E67" i="2"/>
  <c r="E45" i="2"/>
  <c r="E22" i="2"/>
  <c r="E20" i="2"/>
  <c r="E16" i="2"/>
  <c r="E14" i="2"/>
  <c r="E11" i="2"/>
  <c r="E9" i="2"/>
  <c r="E6" i="2"/>
  <c r="E24" i="2"/>
  <c r="E28" i="2"/>
  <c r="E47" i="12" l="1"/>
  <c r="E48" i="12" s="1"/>
  <c r="E88" i="12" s="1"/>
  <c r="E90" i="12" s="1"/>
  <c r="E52" i="8"/>
  <c r="E53" i="8" s="1"/>
  <c r="E93" i="8" s="1"/>
  <c r="E95" i="8" s="1"/>
  <c r="E29" i="9"/>
  <c r="E30" i="9" s="1"/>
  <c r="E31" i="9" s="1"/>
  <c r="E33" i="9" s="1"/>
  <c r="E37" i="4"/>
  <c r="E38" i="4" s="1"/>
  <c r="E39" i="4" s="1"/>
  <c r="E41" i="4" s="1"/>
  <c r="E49" i="3"/>
  <c r="E51" i="3" s="1"/>
  <c r="E69" i="2"/>
  <c r="E70" i="2" s="1"/>
  <c r="E117" i="2" s="1"/>
  <c r="E119" i="2" s="1"/>
  <c r="E77" i="10" l="1"/>
  <c r="D77" i="10"/>
  <c r="F35" i="4"/>
  <c r="D26" i="9" l="1"/>
  <c r="D83" i="12"/>
  <c r="D21" i="5" l="1"/>
  <c r="D110" i="2" l="1"/>
  <c r="D7" i="5" l="1"/>
  <c r="D70" i="8" l="1"/>
  <c r="D73" i="12"/>
  <c r="D91" i="11"/>
  <c r="E22" i="10" l="1"/>
  <c r="D14" i="2"/>
  <c r="D22" i="10" s="1"/>
  <c r="F78" i="12" l="1"/>
  <c r="F79" i="12"/>
  <c r="F80" i="12"/>
  <c r="F82" i="12"/>
  <c r="F84" i="12"/>
  <c r="F87" i="12"/>
  <c r="F89" i="12"/>
  <c r="F66" i="12"/>
  <c r="F67" i="12"/>
  <c r="F68" i="12"/>
  <c r="F70" i="12"/>
  <c r="F72" i="12"/>
  <c r="F54" i="12"/>
  <c r="F55" i="12"/>
  <c r="F56" i="12"/>
  <c r="F58" i="12"/>
  <c r="F17" i="12"/>
  <c r="F18" i="12"/>
  <c r="F19" i="12"/>
  <c r="F20" i="12"/>
  <c r="F21" i="12"/>
  <c r="F23" i="12"/>
  <c r="F25" i="12"/>
  <c r="F26" i="12"/>
  <c r="F27" i="12"/>
  <c r="F29" i="12"/>
  <c r="F30" i="12"/>
  <c r="F31" i="12"/>
  <c r="F32" i="12"/>
  <c r="F33" i="12"/>
  <c r="F34" i="12"/>
  <c r="F35" i="12"/>
  <c r="F36" i="12"/>
  <c r="F37" i="12"/>
  <c r="F38" i="12"/>
  <c r="F39" i="12"/>
  <c r="F40" i="12"/>
  <c r="F41" i="12"/>
  <c r="F42" i="12"/>
  <c r="F43" i="12"/>
  <c r="F44" i="12"/>
  <c r="F45" i="12"/>
  <c r="F46" i="12"/>
  <c r="F7" i="12"/>
  <c r="F9" i="12"/>
  <c r="F11" i="12"/>
  <c r="F83" i="8"/>
  <c r="F84" i="8"/>
  <c r="F85" i="8"/>
  <c r="F87" i="8"/>
  <c r="F89" i="8"/>
  <c r="F92" i="8"/>
  <c r="F94" i="8"/>
  <c r="F71" i="8"/>
  <c r="F72" i="8"/>
  <c r="F73" i="8"/>
  <c r="F75" i="8"/>
  <c r="F77" i="8"/>
  <c r="F59" i="8"/>
  <c r="F60" i="8"/>
  <c r="F61" i="8"/>
  <c r="F63" i="8"/>
  <c r="F22" i="8"/>
  <c r="F23" i="8"/>
  <c r="F24" i="8"/>
  <c r="F25" i="8"/>
  <c r="F26" i="8"/>
  <c r="F28" i="8"/>
  <c r="F30" i="8"/>
  <c r="F31" i="8"/>
  <c r="F32" i="8"/>
  <c r="F34" i="8"/>
  <c r="F35" i="8"/>
  <c r="F36" i="8"/>
  <c r="F37" i="8"/>
  <c r="F38" i="8"/>
  <c r="F39" i="8"/>
  <c r="F40" i="8"/>
  <c r="F41" i="8"/>
  <c r="F42" i="8"/>
  <c r="F43" i="8"/>
  <c r="F44" i="8"/>
  <c r="F45" i="8"/>
  <c r="F46" i="8"/>
  <c r="F47" i="8"/>
  <c r="F48" i="8"/>
  <c r="F49" i="8"/>
  <c r="F50" i="8"/>
  <c r="F51" i="8"/>
  <c r="F7" i="8"/>
  <c r="F8" i="8"/>
  <c r="F11" i="8"/>
  <c r="F12" i="8"/>
  <c r="F14" i="8"/>
  <c r="F16" i="8"/>
  <c r="F23" i="9"/>
  <c r="F25" i="9"/>
  <c r="F27" i="9"/>
  <c r="F28" i="9"/>
  <c r="F32" i="9"/>
  <c r="F17" i="9"/>
  <c r="F7" i="9"/>
  <c r="F27" i="7"/>
  <c r="F31" i="7"/>
  <c r="F13" i="7"/>
  <c r="F14" i="7"/>
  <c r="F16" i="7"/>
  <c r="F17" i="7"/>
  <c r="F18" i="7"/>
  <c r="F19" i="7"/>
  <c r="F7" i="7"/>
  <c r="F35" i="6"/>
  <c r="F39" i="6"/>
  <c r="F17" i="6"/>
  <c r="F18" i="6"/>
  <c r="F20" i="6"/>
  <c r="F21" i="6"/>
  <c r="F22" i="6"/>
  <c r="F23" i="6"/>
  <c r="F24" i="6"/>
  <c r="F25" i="6"/>
  <c r="F27" i="6"/>
  <c r="F7" i="6"/>
  <c r="F9" i="6"/>
  <c r="F11" i="6"/>
  <c r="F20" i="5"/>
  <c r="F22" i="5"/>
  <c r="F23" i="5"/>
  <c r="F24" i="5"/>
  <c r="F25" i="5"/>
  <c r="F26" i="5"/>
  <c r="F27" i="5"/>
  <c r="F28" i="5"/>
  <c r="F31" i="5"/>
  <c r="F32" i="5"/>
  <c r="F33" i="5"/>
  <c r="F34" i="5"/>
  <c r="F35" i="5"/>
  <c r="F36" i="5"/>
  <c r="F37" i="5"/>
  <c r="F38" i="5"/>
  <c r="F39" i="5"/>
  <c r="F43" i="5"/>
  <c r="F8" i="5"/>
  <c r="F9" i="5"/>
  <c r="F10" i="5"/>
  <c r="F12" i="5"/>
  <c r="F14" i="5"/>
  <c r="F13" i="4"/>
  <c r="F14" i="4"/>
  <c r="F15" i="4"/>
  <c r="F16" i="4"/>
  <c r="F18" i="4"/>
  <c r="F19" i="4"/>
  <c r="F20" i="4"/>
  <c r="F22" i="4"/>
  <c r="F23" i="4"/>
  <c r="F24" i="4"/>
  <c r="F26" i="4"/>
  <c r="F27" i="4"/>
  <c r="F28" i="4"/>
  <c r="F29" i="4"/>
  <c r="F30" i="4"/>
  <c r="F31" i="4"/>
  <c r="F32" i="4"/>
  <c r="F33" i="4"/>
  <c r="F34" i="4"/>
  <c r="F36" i="4"/>
  <c r="F40" i="4"/>
  <c r="F7" i="4"/>
  <c r="F46" i="3"/>
  <c r="F50" i="3"/>
  <c r="F37" i="3"/>
  <c r="F39" i="3"/>
  <c r="F40" i="3"/>
  <c r="F15" i="3"/>
  <c r="F16" i="3"/>
  <c r="F17" i="3"/>
  <c r="F18" i="3"/>
  <c r="F19" i="3"/>
  <c r="F21" i="3"/>
  <c r="F22" i="3"/>
  <c r="F23" i="3"/>
  <c r="F24" i="3"/>
  <c r="F26" i="3"/>
  <c r="F27" i="3"/>
  <c r="F28" i="3"/>
  <c r="F29" i="3"/>
  <c r="F9" i="3"/>
  <c r="F106" i="2"/>
  <c r="F107" i="2"/>
  <c r="F109" i="2"/>
  <c r="F111" i="2"/>
  <c r="F112" i="2"/>
  <c r="F113" i="2"/>
  <c r="F116" i="2"/>
  <c r="F118" i="2"/>
  <c r="F94" i="2"/>
  <c r="F95" i="2"/>
  <c r="F96" i="2"/>
  <c r="F98" i="2"/>
  <c r="F100" i="2"/>
  <c r="F82" i="2"/>
  <c r="F83" i="2"/>
  <c r="F84" i="2"/>
  <c r="F86" i="2"/>
  <c r="F76" i="2"/>
  <c r="F29" i="2"/>
  <c r="F30" i="2"/>
  <c r="F31" i="2"/>
  <c r="F32" i="2"/>
  <c r="F33" i="2"/>
  <c r="F34" i="2"/>
  <c r="F36" i="2"/>
  <c r="F37" i="2"/>
  <c r="F38" i="2"/>
  <c r="F39" i="2"/>
  <c r="F40" i="2"/>
  <c r="F41" i="2"/>
  <c r="F42" i="2"/>
  <c r="F43" i="2"/>
  <c r="F44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8" i="2"/>
  <c r="F7" i="2"/>
  <c r="F8" i="2"/>
  <c r="F10" i="2"/>
  <c r="F12" i="2"/>
  <c r="F13" i="2"/>
  <c r="F17" i="2"/>
  <c r="F18" i="2"/>
  <c r="F19" i="2"/>
  <c r="F21" i="2"/>
  <c r="F23" i="2"/>
  <c r="F30" i="5" l="1"/>
  <c r="D29" i="5"/>
  <c r="F29" i="5" s="1"/>
  <c r="E73" i="10"/>
  <c r="D73" i="10"/>
  <c r="E70" i="10"/>
  <c r="E66" i="10"/>
  <c r="D66" i="10"/>
  <c r="D70" i="10"/>
  <c r="E17" i="10"/>
  <c r="D17" i="10"/>
  <c r="F17" i="10" l="1"/>
  <c r="F66" i="10"/>
  <c r="F70" i="10"/>
  <c r="F73" i="10"/>
  <c r="D10" i="8"/>
  <c r="F10" i="8" s="1"/>
  <c r="D9" i="8" l="1"/>
  <c r="F9" i="8" s="1"/>
  <c r="D21" i="8"/>
  <c r="F21" i="8" s="1"/>
  <c r="E7" i="10" l="1"/>
  <c r="E8" i="10"/>
  <c r="E10" i="10"/>
  <c r="E12" i="10"/>
  <c r="E14" i="10"/>
  <c r="E15" i="10"/>
  <c r="E18" i="10"/>
  <c r="E19" i="10"/>
  <c r="E23" i="10"/>
  <c r="E25" i="10"/>
  <c r="E27" i="10"/>
  <c r="E28" i="10"/>
  <c r="E29" i="10"/>
  <c r="E31" i="10"/>
  <c r="E33" i="10"/>
  <c r="E87" i="11"/>
  <c r="E88" i="11"/>
  <c r="E89" i="11"/>
  <c r="E91" i="11"/>
  <c r="E93" i="11"/>
  <c r="E94" i="11"/>
  <c r="E97" i="11"/>
  <c r="E99" i="11"/>
  <c r="F99" i="11" s="1"/>
  <c r="E74" i="11"/>
  <c r="E75" i="11"/>
  <c r="E76" i="11"/>
  <c r="E78" i="11"/>
  <c r="E80" i="11"/>
  <c r="E81" i="11"/>
  <c r="E62" i="11"/>
  <c r="E63" i="11"/>
  <c r="E64" i="11"/>
  <c r="E66" i="11"/>
  <c r="E25" i="11"/>
  <c r="E26" i="11"/>
  <c r="E27" i="11"/>
  <c r="E28" i="11"/>
  <c r="E29" i="11"/>
  <c r="E31" i="11"/>
  <c r="E32" i="11"/>
  <c r="E33" i="11"/>
  <c r="E34" i="11"/>
  <c r="E35" i="11"/>
  <c r="E37" i="11"/>
  <c r="E38" i="11"/>
  <c r="E39" i="11"/>
  <c r="E40" i="11"/>
  <c r="E41" i="11"/>
  <c r="E42" i="11"/>
  <c r="E43" i="11"/>
  <c r="E44" i="11"/>
  <c r="E45" i="11"/>
  <c r="E46" i="11"/>
  <c r="E47" i="11"/>
  <c r="E48" i="11"/>
  <c r="E49" i="11"/>
  <c r="E50" i="11"/>
  <c r="E51" i="11"/>
  <c r="E52" i="11"/>
  <c r="E53" i="11"/>
  <c r="E54" i="11"/>
  <c r="E7" i="11"/>
  <c r="E8" i="11"/>
  <c r="E11" i="11"/>
  <c r="E12" i="11"/>
  <c r="E13" i="11"/>
  <c r="E15" i="11"/>
  <c r="E17" i="11"/>
  <c r="E19" i="11"/>
  <c r="D16" i="12"/>
  <c r="F16" i="12" s="1"/>
  <c r="D28" i="12"/>
  <c r="F28" i="12" s="1"/>
  <c r="E157" i="1" l="1"/>
  <c r="E137" i="1"/>
  <c r="E14" i="11"/>
  <c r="E34" i="1"/>
  <c r="E158" i="1"/>
  <c r="E138" i="1"/>
  <c r="E90" i="11"/>
  <c r="E150" i="1"/>
  <c r="E147" i="1"/>
  <c r="E77" i="11"/>
  <c r="E132" i="1"/>
  <c r="E65" i="11"/>
  <c r="E77" i="1"/>
  <c r="E73" i="1"/>
  <c r="E80" i="1"/>
  <c r="E16" i="11"/>
  <c r="E18" i="11"/>
  <c r="E33" i="1"/>
  <c r="E24" i="10"/>
  <c r="E22" i="1"/>
  <c r="E23" i="1"/>
  <c r="E19" i="1"/>
  <c r="E18" i="1"/>
  <c r="E30" i="10"/>
  <c r="E32" i="10"/>
  <c r="E15" i="1"/>
  <c r="E12" i="1"/>
  <c r="E9" i="10"/>
  <c r="E10" i="1"/>
  <c r="E10" i="11"/>
  <c r="E79" i="11"/>
  <c r="E92" i="11"/>
  <c r="E16" i="10"/>
  <c r="E13" i="10"/>
  <c r="E14" i="1"/>
  <c r="E6" i="11"/>
  <c r="E29" i="1"/>
  <c r="E32" i="1"/>
  <c r="E36" i="1"/>
  <c r="E86" i="11"/>
  <c r="E73" i="11"/>
  <c r="E61" i="11"/>
  <c r="E36" i="11"/>
  <c r="E30" i="11"/>
  <c r="E40" i="1"/>
  <c r="E38" i="1"/>
  <c r="E28" i="1"/>
  <c r="E26" i="10"/>
  <c r="E27" i="1"/>
  <c r="E8" i="1"/>
  <c r="E6" i="10"/>
  <c r="E7" i="1"/>
  <c r="E24" i="11"/>
  <c r="E25" i="1"/>
  <c r="E17" i="1"/>
  <c r="E95" i="11" l="1"/>
  <c r="E82" i="11"/>
  <c r="E9" i="11"/>
  <c r="E9" i="1"/>
  <c r="E13" i="1"/>
  <c r="E31" i="1"/>
  <c r="E11" i="10"/>
  <c r="E55" i="11"/>
  <c r="E20" i="11"/>
  <c r="E35" i="1"/>
  <c r="E67" i="11"/>
  <c r="E39" i="1"/>
  <c r="E37" i="1"/>
  <c r="E26" i="1"/>
  <c r="E6" i="1"/>
  <c r="E24" i="1"/>
  <c r="E16" i="1"/>
  <c r="E96" i="11" l="1"/>
  <c r="E68" i="11"/>
  <c r="E56" i="11"/>
  <c r="E30" i="1"/>
  <c r="E11" i="1"/>
  <c r="D45" i="11"/>
  <c r="F45" i="11" s="1"/>
  <c r="E98" i="11" l="1"/>
  <c r="E134" i="10"/>
  <c r="E136" i="10"/>
  <c r="E137" i="10"/>
  <c r="E139" i="10"/>
  <c r="E141" i="10"/>
  <c r="E142" i="10"/>
  <c r="E143" i="10"/>
  <c r="E144" i="10"/>
  <c r="D139" i="10"/>
  <c r="D125" i="10"/>
  <c r="D16" i="2"/>
  <c r="F16" i="2" s="1"/>
  <c r="D45" i="2"/>
  <c r="F45" i="2" s="1"/>
  <c r="E78" i="10"/>
  <c r="D78" i="10"/>
  <c r="E76" i="10"/>
  <c r="D76" i="10"/>
  <c r="E71" i="10"/>
  <c r="D71" i="10"/>
  <c r="D72" i="10"/>
  <c r="E65" i="10"/>
  <c r="D65" i="10"/>
  <c r="E64" i="10"/>
  <c r="D64" i="10"/>
  <c r="E63" i="10"/>
  <c r="D63" i="10"/>
  <c r="E62" i="10"/>
  <c r="D62" i="10"/>
  <c r="E61" i="10"/>
  <c r="D61" i="10"/>
  <c r="E60" i="10"/>
  <c r="D60" i="10"/>
  <c r="E58" i="10"/>
  <c r="D58" i="10"/>
  <c r="D75" i="10"/>
  <c r="E52" i="10"/>
  <c r="D52" i="10"/>
  <c r="E101" i="10"/>
  <c r="E108" i="10"/>
  <c r="D108" i="10"/>
  <c r="F52" i="10" l="1"/>
  <c r="E153" i="1"/>
  <c r="E144" i="1"/>
  <c r="E155" i="1"/>
  <c r="E148" i="1"/>
  <c r="E156" i="1"/>
  <c r="E154" i="1"/>
  <c r="F139" i="10"/>
  <c r="E151" i="1"/>
  <c r="E146" i="1"/>
  <c r="E115" i="1"/>
  <c r="F108" i="10"/>
  <c r="E108" i="1"/>
  <c r="F71" i="10"/>
  <c r="E78" i="1"/>
  <c r="F76" i="10"/>
  <c r="E83" i="1"/>
  <c r="F77" i="10"/>
  <c r="E84" i="1"/>
  <c r="F78" i="10"/>
  <c r="E85" i="1"/>
  <c r="F58" i="10"/>
  <c r="E65" i="1"/>
  <c r="F60" i="10"/>
  <c r="E67" i="1"/>
  <c r="F61" i="10"/>
  <c r="E68" i="1"/>
  <c r="F62" i="10"/>
  <c r="E69" i="1"/>
  <c r="F63" i="10"/>
  <c r="E70" i="1"/>
  <c r="F64" i="10"/>
  <c r="E71" i="1"/>
  <c r="F65" i="10"/>
  <c r="E72" i="1"/>
  <c r="F67" i="10"/>
  <c r="E74" i="1"/>
  <c r="F68" i="10"/>
  <c r="E75" i="1"/>
  <c r="E133" i="10"/>
  <c r="E100" i="11"/>
  <c r="E100" i="10"/>
  <c r="E59" i="1"/>
  <c r="E138" i="10"/>
  <c r="E140" i="10"/>
  <c r="E135" i="10"/>
  <c r="E128" i="10"/>
  <c r="E127" i="10"/>
  <c r="D127" i="10"/>
  <c r="E59" i="10"/>
  <c r="E69" i="10"/>
  <c r="E72" i="10"/>
  <c r="E74" i="10"/>
  <c r="E75" i="10"/>
  <c r="D69" i="10"/>
  <c r="D57" i="10" s="1"/>
  <c r="D59" i="10"/>
  <c r="E46" i="10"/>
  <c r="E47" i="10"/>
  <c r="E48" i="10"/>
  <c r="E49" i="10"/>
  <c r="E50" i="10"/>
  <c r="E51" i="10"/>
  <c r="E53" i="10"/>
  <c r="E54" i="10"/>
  <c r="E55" i="10"/>
  <c r="E56" i="10"/>
  <c r="D56" i="10"/>
  <c r="D55" i="10"/>
  <c r="D54" i="10"/>
  <c r="D53" i="10"/>
  <c r="D51" i="10"/>
  <c r="D50" i="10"/>
  <c r="D49" i="10"/>
  <c r="D48" i="10"/>
  <c r="D47" i="10"/>
  <c r="E125" i="10"/>
  <c r="D78" i="11"/>
  <c r="F78" i="11" s="1"/>
  <c r="D74" i="8"/>
  <c r="F74" i="8" s="1"/>
  <c r="D69" i="12"/>
  <c r="F69" i="12" s="1"/>
  <c r="D81" i="12"/>
  <c r="F81" i="12" s="1"/>
  <c r="D86" i="8"/>
  <c r="F86" i="8" s="1"/>
  <c r="F91" i="11"/>
  <c r="D108" i="2"/>
  <c r="F108" i="2" s="1"/>
  <c r="D24" i="9"/>
  <c r="F24" i="9" s="1"/>
  <c r="D97" i="2"/>
  <c r="F97" i="2" s="1"/>
  <c r="D38" i="11"/>
  <c r="F38" i="11" s="1"/>
  <c r="D39" i="11"/>
  <c r="F39" i="11" s="1"/>
  <c r="D40" i="11"/>
  <c r="F40" i="11" s="1"/>
  <c r="D41" i="11"/>
  <c r="F41" i="11" s="1"/>
  <c r="D42" i="11"/>
  <c r="F42" i="11" s="1"/>
  <c r="D43" i="11"/>
  <c r="F43" i="11" s="1"/>
  <c r="D44" i="11"/>
  <c r="F44" i="11" s="1"/>
  <c r="D46" i="11"/>
  <c r="F46" i="11" s="1"/>
  <c r="D47" i="11"/>
  <c r="F47" i="11" s="1"/>
  <c r="D48" i="11"/>
  <c r="F48" i="11" s="1"/>
  <c r="D49" i="11"/>
  <c r="F49" i="11" s="1"/>
  <c r="D50" i="11"/>
  <c r="F50" i="11" s="1"/>
  <c r="D51" i="11"/>
  <c r="F51" i="11" s="1"/>
  <c r="D52" i="11"/>
  <c r="F52" i="11" s="1"/>
  <c r="D53" i="11"/>
  <c r="F53" i="11" s="1"/>
  <c r="D54" i="11"/>
  <c r="F54" i="11" s="1"/>
  <c r="E149" i="10"/>
  <c r="E80" i="10"/>
  <c r="D31" i="10"/>
  <c r="F31" i="10" s="1"/>
  <c r="F51" i="10" l="1"/>
  <c r="F50" i="10"/>
  <c r="F56" i="10"/>
  <c r="F54" i="10"/>
  <c r="F49" i="10"/>
  <c r="F47" i="10"/>
  <c r="F55" i="10"/>
  <c r="F48" i="10"/>
  <c r="E143" i="1"/>
  <c r="F127" i="10"/>
  <c r="E135" i="1"/>
  <c r="E145" i="1"/>
  <c r="E152" i="1"/>
  <c r="E163" i="1"/>
  <c r="E149" i="1"/>
  <c r="E136" i="1"/>
  <c r="F125" i="10"/>
  <c r="E133" i="1"/>
  <c r="E107" i="1"/>
  <c r="E87" i="1"/>
  <c r="F75" i="10"/>
  <c r="E82" i="1"/>
  <c r="F72" i="10"/>
  <c r="E79" i="1"/>
  <c r="F59" i="10"/>
  <c r="E66" i="1"/>
  <c r="E60" i="1"/>
  <c r="F53" i="10"/>
  <c r="E53" i="1"/>
  <c r="E81" i="1"/>
  <c r="F69" i="10"/>
  <c r="E76" i="1"/>
  <c r="D30" i="10"/>
  <c r="F30" i="10" s="1"/>
  <c r="D85" i="1"/>
  <c r="F85" i="1" s="1"/>
  <c r="D77" i="1"/>
  <c r="F77" i="1" s="1"/>
  <c r="D73" i="1"/>
  <c r="F73" i="1" s="1"/>
  <c r="D132" i="1"/>
  <c r="F132" i="1" s="1"/>
  <c r="E58" i="1"/>
  <c r="E57" i="1"/>
  <c r="E54" i="1"/>
  <c r="E55" i="1"/>
  <c r="E102" i="10"/>
  <c r="E62" i="1"/>
  <c r="E61" i="1"/>
  <c r="E56" i="1"/>
  <c r="E63" i="1"/>
  <c r="E57" i="10"/>
  <c r="E145" i="10"/>
  <c r="E126" i="10"/>
  <c r="E39" i="10"/>
  <c r="E40" i="10"/>
  <c r="E41" i="10"/>
  <c r="E42" i="10"/>
  <c r="E43" i="10"/>
  <c r="E44" i="10"/>
  <c r="E45" i="10"/>
  <c r="E79" i="10"/>
  <c r="E82" i="10"/>
  <c r="E85" i="10"/>
  <c r="E86" i="10"/>
  <c r="E87" i="10"/>
  <c r="E88" i="10"/>
  <c r="E89" i="10"/>
  <c r="E90" i="10"/>
  <c r="E91" i="10"/>
  <c r="E92" i="10"/>
  <c r="E93" i="10"/>
  <c r="D62" i="11"/>
  <c r="F62" i="11" s="1"/>
  <c r="D63" i="11"/>
  <c r="F63" i="11" s="1"/>
  <c r="D64" i="11"/>
  <c r="F64" i="11" s="1"/>
  <c r="E89" i="1" l="1"/>
  <c r="E99" i="1"/>
  <c r="E97" i="1"/>
  <c r="E95" i="1"/>
  <c r="E93" i="1"/>
  <c r="E100" i="1"/>
  <c r="E98" i="1"/>
  <c r="E96" i="1"/>
  <c r="E94" i="1"/>
  <c r="E92" i="1"/>
  <c r="E159" i="1"/>
  <c r="E131" i="1"/>
  <c r="E134" i="1"/>
  <c r="E109" i="1"/>
  <c r="E86" i="1"/>
  <c r="E64" i="1"/>
  <c r="E52" i="1"/>
  <c r="E50" i="1"/>
  <c r="E49" i="1"/>
  <c r="E46" i="1"/>
  <c r="E51" i="1"/>
  <c r="E48" i="1"/>
  <c r="E47" i="1"/>
  <c r="E81" i="10"/>
  <c r="E84" i="10"/>
  <c r="E38" i="10"/>
  <c r="D61" i="11"/>
  <c r="F61" i="11" s="1"/>
  <c r="E88" i="1" l="1"/>
  <c r="E91" i="1"/>
  <c r="E45" i="1"/>
  <c r="E83" i="10"/>
  <c r="E90" i="1" l="1"/>
  <c r="E101" i="1"/>
  <c r="E94" i="10"/>
  <c r="D19" i="5"/>
  <c r="F19" i="5" s="1"/>
  <c r="D11" i="2" l="1"/>
  <c r="D12" i="7"/>
  <c r="F12" i="7" s="1"/>
  <c r="D12" i="4"/>
  <c r="F12" i="4" s="1"/>
  <c r="D13" i="5"/>
  <c r="F13" i="5" s="1"/>
  <c r="D9" i="2" l="1"/>
  <c r="F11" i="2"/>
  <c r="E147" i="10"/>
  <c r="E119" i="10"/>
  <c r="E121" i="10"/>
  <c r="E122" i="10"/>
  <c r="E123" i="10"/>
  <c r="E124" i="10"/>
  <c r="E107" i="10"/>
  <c r="E109" i="10"/>
  <c r="E111" i="10"/>
  <c r="D80" i="10"/>
  <c r="F80" i="10" s="1"/>
  <c r="F9" i="2" l="1"/>
  <c r="E126" i="1"/>
  <c r="E161" i="1"/>
  <c r="E130" i="1"/>
  <c r="E129" i="1"/>
  <c r="E128" i="1"/>
  <c r="E116" i="1"/>
  <c r="E118" i="1"/>
  <c r="E114" i="1"/>
  <c r="D79" i="10"/>
  <c r="F79" i="10" s="1"/>
  <c r="D87" i="1"/>
  <c r="F87" i="1" s="1"/>
  <c r="E120" i="10"/>
  <c r="E110" i="10"/>
  <c r="E118" i="10"/>
  <c r="E106" i="10"/>
  <c r="E129" i="10"/>
  <c r="F17" i="4"/>
  <c r="D20" i="3"/>
  <c r="F20" i="3" s="1"/>
  <c r="D25" i="3"/>
  <c r="F25" i="3" s="1"/>
  <c r="E125" i="1" l="1"/>
  <c r="E127" i="1"/>
  <c r="E113" i="1"/>
  <c r="E117" i="1"/>
  <c r="D86" i="1"/>
  <c r="F86" i="1" s="1"/>
  <c r="E146" i="10"/>
  <c r="E112" i="10"/>
  <c r="D16" i="6"/>
  <c r="F16" i="6" s="1"/>
  <c r="F21" i="5"/>
  <c r="D67" i="2"/>
  <c r="F67" i="2" s="1"/>
  <c r="E139" i="1" l="1"/>
  <c r="E119" i="1"/>
  <c r="E21" i="10"/>
  <c r="E113" i="10"/>
  <c r="E160" i="1" l="1"/>
  <c r="E120" i="1"/>
  <c r="E21" i="1"/>
  <c r="E20" i="10"/>
  <c r="E34" i="10" l="1"/>
  <c r="E20" i="1"/>
  <c r="D149" i="10"/>
  <c r="F149" i="10" s="1"/>
  <c r="D99" i="11"/>
  <c r="E41" i="1" l="1"/>
  <c r="E95" i="10"/>
  <c r="E102" i="1" l="1"/>
  <c r="E148" i="10"/>
  <c r="D163" i="1"/>
  <c r="F163" i="1" s="1"/>
  <c r="D150" i="1"/>
  <c r="F150" i="1" s="1"/>
  <c r="D151" i="1"/>
  <c r="F151" i="1" s="1"/>
  <c r="D90" i="11"/>
  <c r="F90" i="11" s="1"/>
  <c r="D77" i="11"/>
  <c r="F77" i="11" s="1"/>
  <c r="D133" i="1"/>
  <c r="F133" i="1" s="1"/>
  <c r="D33" i="8"/>
  <c r="D34" i="11"/>
  <c r="F34" i="11" s="1"/>
  <c r="D33" i="11"/>
  <c r="F33" i="11" s="1"/>
  <c r="D32" i="11"/>
  <c r="F32" i="11" s="1"/>
  <c r="D35" i="11"/>
  <c r="F35" i="11" s="1"/>
  <c r="D31" i="11"/>
  <c r="F31" i="11" s="1"/>
  <c r="F83" i="12"/>
  <c r="D77" i="12"/>
  <c r="F77" i="12" s="1"/>
  <c r="D8" i="12"/>
  <c r="F8" i="12" s="1"/>
  <c r="D97" i="11"/>
  <c r="F97" i="11" s="1"/>
  <c r="D94" i="11"/>
  <c r="F94" i="11" s="1"/>
  <c r="D93" i="11"/>
  <c r="F93" i="11" s="1"/>
  <c r="D89" i="11"/>
  <c r="F89" i="11" s="1"/>
  <c r="D88" i="11"/>
  <c r="F88" i="11" s="1"/>
  <c r="D87" i="11"/>
  <c r="F87" i="11" s="1"/>
  <c r="D81" i="11"/>
  <c r="F81" i="11" s="1"/>
  <c r="D80" i="11"/>
  <c r="F80" i="11" s="1"/>
  <c r="D76" i="11"/>
  <c r="F76" i="11" s="1"/>
  <c r="D75" i="11"/>
  <c r="F75" i="11" s="1"/>
  <c r="D74" i="11"/>
  <c r="F74" i="11" s="1"/>
  <c r="D66" i="11"/>
  <c r="F66" i="11" s="1"/>
  <c r="F33" i="8" l="1"/>
  <c r="E162" i="1"/>
  <c r="D6" i="12"/>
  <c r="F6" i="12" s="1"/>
  <c r="D85" i="12"/>
  <c r="D147" i="1"/>
  <c r="F147" i="1" s="1"/>
  <c r="E150" i="10"/>
  <c r="D65" i="11"/>
  <c r="F65" i="11" s="1"/>
  <c r="D137" i="1"/>
  <c r="F137" i="1" s="1"/>
  <c r="D131" i="1"/>
  <c r="F131" i="1" s="1"/>
  <c r="D157" i="1"/>
  <c r="F157" i="1" s="1"/>
  <c r="D92" i="11"/>
  <c r="F92" i="11" s="1"/>
  <c r="D149" i="1"/>
  <c r="F149" i="1" s="1"/>
  <c r="D79" i="11"/>
  <c r="F79" i="11" s="1"/>
  <c r="D30" i="11"/>
  <c r="F30" i="11" s="1"/>
  <c r="D158" i="1"/>
  <c r="F158" i="1" s="1"/>
  <c r="D74" i="1"/>
  <c r="F74" i="1" s="1"/>
  <c r="D138" i="1"/>
  <c r="F138" i="1" s="1"/>
  <c r="D73" i="11"/>
  <c r="F73" i="11" s="1"/>
  <c r="D67" i="11"/>
  <c r="F67" i="11" s="1"/>
  <c r="D86" i="11"/>
  <c r="F86" i="11" s="1"/>
  <c r="D37" i="11"/>
  <c r="F37" i="11" s="1"/>
  <c r="D26" i="11"/>
  <c r="F26" i="11" s="1"/>
  <c r="D27" i="11"/>
  <c r="F27" i="11" s="1"/>
  <c r="D28" i="11"/>
  <c r="F28" i="11" s="1"/>
  <c r="D29" i="11"/>
  <c r="F29" i="11" s="1"/>
  <c r="D25" i="11"/>
  <c r="F25" i="11" s="1"/>
  <c r="D19" i="11"/>
  <c r="F19" i="11" s="1"/>
  <c r="D17" i="11"/>
  <c r="F17" i="11" s="1"/>
  <c r="D15" i="11"/>
  <c r="F15" i="11" s="1"/>
  <c r="D13" i="11"/>
  <c r="F13" i="11" s="1"/>
  <c r="D12" i="11"/>
  <c r="F12" i="11" s="1"/>
  <c r="D11" i="11"/>
  <c r="F11" i="11" s="1"/>
  <c r="D8" i="11"/>
  <c r="F8" i="11" s="1"/>
  <c r="D7" i="11"/>
  <c r="F7" i="11" s="1"/>
  <c r="F85" i="12" l="1"/>
  <c r="D86" i="12"/>
  <c r="E164" i="1"/>
  <c r="D14" i="11"/>
  <c r="F14" i="11" s="1"/>
  <c r="D33" i="1"/>
  <c r="F33" i="1" s="1"/>
  <c r="D32" i="1"/>
  <c r="F32" i="1" s="1"/>
  <c r="D36" i="1"/>
  <c r="F36" i="1" s="1"/>
  <c r="D34" i="1"/>
  <c r="F34" i="1" s="1"/>
  <c r="D68" i="11"/>
  <c r="F68" i="11" s="1"/>
  <c r="D82" i="11"/>
  <c r="F82" i="11" s="1"/>
  <c r="D95" i="11"/>
  <c r="D18" i="11"/>
  <c r="F18" i="11" s="1"/>
  <c r="D16" i="11"/>
  <c r="F16" i="11" s="1"/>
  <c r="D24" i="11"/>
  <c r="F24" i="11" s="1"/>
  <c r="D10" i="11"/>
  <c r="F10" i="11" s="1"/>
  <c r="D36" i="11"/>
  <c r="F36" i="11" s="1"/>
  <c r="D6" i="11"/>
  <c r="F6" i="11" s="1"/>
  <c r="F95" i="11" l="1"/>
  <c r="D96" i="11"/>
  <c r="D35" i="1"/>
  <c r="F35" i="1" s="1"/>
  <c r="D31" i="1"/>
  <c r="F31" i="1" s="1"/>
  <c r="D9" i="11"/>
  <c r="F9" i="11" s="1"/>
  <c r="F96" i="11"/>
  <c r="D55" i="11"/>
  <c r="F55" i="11" s="1"/>
  <c r="D144" i="10"/>
  <c r="F144" i="10" s="1"/>
  <c r="D143" i="10"/>
  <c r="F143" i="10" s="1"/>
  <c r="D142" i="10"/>
  <c r="F142" i="10" s="1"/>
  <c r="D141" i="10"/>
  <c r="F141" i="10" s="1"/>
  <c r="D137" i="10"/>
  <c r="F137" i="10" s="1"/>
  <c r="D136" i="10"/>
  <c r="F136" i="10" s="1"/>
  <c r="D134" i="10"/>
  <c r="F134" i="10" s="1"/>
  <c r="F128" i="10"/>
  <c r="D135" i="1"/>
  <c r="F135" i="1" s="1"/>
  <c r="D123" i="10"/>
  <c r="F123" i="10" s="1"/>
  <c r="D122" i="10"/>
  <c r="F122" i="10" s="1"/>
  <c r="D121" i="10"/>
  <c r="F121" i="10" s="1"/>
  <c r="D119" i="10"/>
  <c r="F119" i="10" s="1"/>
  <c r="D111" i="10"/>
  <c r="F111" i="10" s="1"/>
  <c r="D115" i="1"/>
  <c r="F115" i="1" s="1"/>
  <c r="D109" i="10"/>
  <c r="F109" i="10" s="1"/>
  <c r="D107" i="10"/>
  <c r="F107" i="10" s="1"/>
  <c r="D147" i="10"/>
  <c r="F147" i="10" s="1"/>
  <c r="D138" i="10"/>
  <c r="F138" i="10" s="1"/>
  <c r="D124" i="10"/>
  <c r="F124" i="10" s="1"/>
  <c r="D101" i="10"/>
  <c r="F101" i="10" s="1"/>
  <c r="D75" i="2"/>
  <c r="F75" i="2" s="1"/>
  <c r="F81" i="2"/>
  <c r="D66" i="1"/>
  <c r="F66" i="1" s="1"/>
  <c r="D76" i="1"/>
  <c r="F76" i="1" s="1"/>
  <c r="D82" i="10"/>
  <c r="F82" i="10" s="1"/>
  <c r="D85" i="10"/>
  <c r="F85" i="10" s="1"/>
  <c r="D86" i="10"/>
  <c r="F86" i="10" s="1"/>
  <c r="D87" i="10"/>
  <c r="F87" i="10" s="1"/>
  <c r="D88" i="10"/>
  <c r="F88" i="10" s="1"/>
  <c r="D89" i="10"/>
  <c r="F89" i="10" s="1"/>
  <c r="D90" i="10"/>
  <c r="F90" i="10" s="1"/>
  <c r="D91" i="10"/>
  <c r="F91" i="10" s="1"/>
  <c r="D84" i="1"/>
  <c r="F84" i="1" s="1"/>
  <c r="D75" i="1"/>
  <c r="F75" i="1" s="1"/>
  <c r="D83" i="1"/>
  <c r="F83" i="1" s="1"/>
  <c r="D82" i="1"/>
  <c r="F82" i="1" s="1"/>
  <c r="D80" i="1"/>
  <c r="F80" i="1" s="1"/>
  <c r="D79" i="1"/>
  <c r="F79" i="1" s="1"/>
  <c r="D78" i="1"/>
  <c r="F78" i="1" s="1"/>
  <c r="D71" i="1"/>
  <c r="F71" i="1" s="1"/>
  <c r="D70" i="1"/>
  <c r="F70" i="1" s="1"/>
  <c r="D67" i="1"/>
  <c r="F67" i="1" s="1"/>
  <c r="D68" i="1"/>
  <c r="F68" i="1" s="1"/>
  <c r="D62" i="1"/>
  <c r="F62" i="1" s="1"/>
  <c r="D55" i="1"/>
  <c r="F55" i="1" s="1"/>
  <c r="D60" i="1"/>
  <c r="F60" i="1" s="1"/>
  <c r="D61" i="1"/>
  <c r="F61" i="1" s="1"/>
  <c r="D63" i="1"/>
  <c r="F63" i="1" s="1"/>
  <c r="D54" i="1"/>
  <c r="F54" i="1" s="1"/>
  <c r="D93" i="10"/>
  <c r="F93" i="10" s="1"/>
  <c r="D92" i="10"/>
  <c r="F92" i="10" s="1"/>
  <c r="D74" i="10"/>
  <c r="D72" i="1"/>
  <c r="F72" i="1" s="1"/>
  <c r="D65" i="1"/>
  <c r="F65" i="1" s="1"/>
  <c r="D59" i="1"/>
  <c r="F59" i="1" s="1"/>
  <c r="D58" i="1"/>
  <c r="F58" i="1" s="1"/>
  <c r="D57" i="1"/>
  <c r="F57" i="1" s="1"/>
  <c r="D56" i="1"/>
  <c r="F56" i="1" s="1"/>
  <c r="D46" i="10"/>
  <c r="F46" i="10" s="1"/>
  <c r="D44" i="10"/>
  <c r="F44" i="10" s="1"/>
  <c r="D43" i="10"/>
  <c r="F43" i="10" s="1"/>
  <c r="D41" i="10"/>
  <c r="F41" i="10" s="1"/>
  <c r="D42" i="10"/>
  <c r="F42" i="10" s="1"/>
  <c r="D40" i="10"/>
  <c r="F40" i="10" s="1"/>
  <c r="D39" i="10"/>
  <c r="F39" i="10" s="1"/>
  <c r="D33" i="10"/>
  <c r="F33" i="10" s="1"/>
  <c r="D28" i="10"/>
  <c r="F28" i="10" s="1"/>
  <c r="D29" i="10"/>
  <c r="F29" i="10" s="1"/>
  <c r="D27" i="10"/>
  <c r="F27" i="10" s="1"/>
  <c r="D25" i="10"/>
  <c r="F25" i="10" s="1"/>
  <c r="D23" i="10"/>
  <c r="F23" i="10" s="1"/>
  <c r="F22" i="10"/>
  <c r="D18" i="10"/>
  <c r="F18" i="10" s="1"/>
  <c r="D19" i="10"/>
  <c r="F19" i="10" s="1"/>
  <c r="D17" i="1"/>
  <c r="F17" i="1" s="1"/>
  <c r="D15" i="10"/>
  <c r="F15" i="10" s="1"/>
  <c r="D14" i="10"/>
  <c r="F14" i="10" s="1"/>
  <c r="D12" i="10"/>
  <c r="F12" i="10" s="1"/>
  <c r="D10" i="10"/>
  <c r="F10" i="10" s="1"/>
  <c r="D7" i="10"/>
  <c r="F7" i="10" s="1"/>
  <c r="D8" i="10"/>
  <c r="F8" i="10" s="1"/>
  <c r="F57" i="10" l="1"/>
  <c r="F74" i="10"/>
  <c r="D20" i="11"/>
  <c r="F20" i="11" s="1"/>
  <c r="D30" i="1"/>
  <c r="F30" i="1" s="1"/>
  <c r="D8" i="1"/>
  <c r="F8" i="1" s="1"/>
  <c r="D27" i="1"/>
  <c r="F27" i="1" s="1"/>
  <c r="D28" i="1"/>
  <c r="F28" i="1" s="1"/>
  <c r="D46" i="1"/>
  <c r="F46" i="1" s="1"/>
  <c r="D53" i="1"/>
  <c r="F53" i="1" s="1"/>
  <c r="D161" i="1"/>
  <c r="F161" i="1" s="1"/>
  <c r="D116" i="1"/>
  <c r="F116" i="1" s="1"/>
  <c r="D130" i="1"/>
  <c r="F130" i="1" s="1"/>
  <c r="D155" i="1"/>
  <c r="F155" i="1" s="1"/>
  <c r="D7" i="1"/>
  <c r="F7" i="1" s="1"/>
  <c r="D12" i="1"/>
  <c r="F12" i="1" s="1"/>
  <c r="D15" i="1"/>
  <c r="F15" i="1" s="1"/>
  <c r="D29" i="1"/>
  <c r="F29" i="1" s="1"/>
  <c r="D114" i="1"/>
  <c r="F114" i="1" s="1"/>
  <c r="D106" i="10"/>
  <c r="F106" i="10" s="1"/>
  <c r="D129" i="1"/>
  <c r="F129" i="1" s="1"/>
  <c r="D148" i="1"/>
  <c r="F148" i="1" s="1"/>
  <c r="D18" i="1"/>
  <c r="F18" i="1" s="1"/>
  <c r="D99" i="1"/>
  <c r="F99" i="1" s="1"/>
  <c r="D97" i="1"/>
  <c r="F97" i="1" s="1"/>
  <c r="D95" i="1"/>
  <c r="F95" i="1" s="1"/>
  <c r="D93" i="1"/>
  <c r="F93" i="1" s="1"/>
  <c r="D19" i="1"/>
  <c r="F19" i="1" s="1"/>
  <c r="D81" i="1"/>
  <c r="F81" i="1" s="1"/>
  <c r="D100" i="1"/>
  <c r="F100" i="1" s="1"/>
  <c r="D98" i="1"/>
  <c r="F98" i="1" s="1"/>
  <c r="D96" i="1"/>
  <c r="F96" i="1" s="1"/>
  <c r="D94" i="1"/>
  <c r="F94" i="1" s="1"/>
  <c r="D92" i="1"/>
  <c r="F92" i="1" s="1"/>
  <c r="D49" i="1"/>
  <c r="F49" i="1" s="1"/>
  <c r="D50" i="1"/>
  <c r="F50" i="1" s="1"/>
  <c r="D128" i="1"/>
  <c r="F128" i="1" s="1"/>
  <c r="D120" i="10"/>
  <c r="F120" i="10" s="1"/>
  <c r="D136" i="1"/>
  <c r="F136" i="1" s="1"/>
  <c r="D48" i="1"/>
  <c r="F48" i="1" s="1"/>
  <c r="D47" i="1"/>
  <c r="F47" i="1" s="1"/>
  <c r="D14" i="1"/>
  <c r="F14" i="1" s="1"/>
  <c r="D153" i="1"/>
  <c r="F153" i="1" s="1"/>
  <c r="D154" i="1"/>
  <c r="F154" i="1" s="1"/>
  <c r="D146" i="1"/>
  <c r="F146" i="1" s="1"/>
  <c r="D156" i="1"/>
  <c r="F156" i="1" s="1"/>
  <c r="D22" i="1"/>
  <c r="F22" i="1" s="1"/>
  <c r="D23" i="1"/>
  <c r="F23" i="1" s="1"/>
  <c r="D51" i="1"/>
  <c r="F51" i="1" s="1"/>
  <c r="D69" i="1"/>
  <c r="F69" i="1" s="1"/>
  <c r="D9" i="10"/>
  <c r="F9" i="10" s="1"/>
  <c r="D10" i="1"/>
  <c r="F10" i="1" s="1"/>
  <c r="D133" i="10"/>
  <c r="F133" i="10" s="1"/>
  <c r="D144" i="1"/>
  <c r="F144" i="1" s="1"/>
  <c r="D77" i="2"/>
  <c r="F77" i="2" s="1"/>
  <c r="D32" i="10"/>
  <c r="F32" i="10" s="1"/>
  <c r="D40" i="1"/>
  <c r="F40" i="1" s="1"/>
  <c r="D52" i="1"/>
  <c r="F52" i="1" s="1"/>
  <c r="D100" i="10"/>
  <c r="F100" i="10" s="1"/>
  <c r="D108" i="1"/>
  <c r="F108" i="1" s="1"/>
  <c r="D110" i="10"/>
  <c r="F110" i="10" s="1"/>
  <c r="D118" i="1"/>
  <c r="F118" i="1" s="1"/>
  <c r="D118" i="10"/>
  <c r="F118" i="10" s="1"/>
  <c r="D126" i="1"/>
  <c r="F126" i="1" s="1"/>
  <c r="D140" i="10"/>
  <c r="F140" i="10" s="1"/>
  <c r="D24" i="10"/>
  <c r="F24" i="10" s="1"/>
  <c r="D25" i="1"/>
  <c r="F25" i="1" s="1"/>
  <c r="D38" i="1"/>
  <c r="F38" i="1" s="1"/>
  <c r="D81" i="10"/>
  <c r="F81" i="10" s="1"/>
  <c r="D89" i="1"/>
  <c r="F89" i="1" s="1"/>
  <c r="D126" i="10"/>
  <c r="F126" i="10" s="1"/>
  <c r="D135" i="10"/>
  <c r="F135" i="10" s="1"/>
  <c r="D84" i="10"/>
  <c r="F84" i="10" s="1"/>
  <c r="D45" i="10"/>
  <c r="F45" i="10" s="1"/>
  <c r="D6" i="10"/>
  <c r="F6" i="10" s="1"/>
  <c r="D26" i="10"/>
  <c r="F26" i="10" s="1"/>
  <c r="D16" i="10"/>
  <c r="F16" i="10" s="1"/>
  <c r="D13" i="10"/>
  <c r="F13" i="10" s="1"/>
  <c r="D38" i="10"/>
  <c r="F38" i="10" s="1"/>
  <c r="D88" i="8"/>
  <c r="F88" i="8" s="1"/>
  <c r="D82" i="8"/>
  <c r="F82" i="8" s="1"/>
  <c r="D76" i="8"/>
  <c r="D78" i="8" s="1"/>
  <c r="F70" i="8"/>
  <c r="D62" i="8"/>
  <c r="F62" i="8" s="1"/>
  <c r="D58" i="8"/>
  <c r="F58" i="8" s="1"/>
  <c r="D71" i="12"/>
  <c r="F71" i="12" s="1"/>
  <c r="D65" i="12"/>
  <c r="F65" i="12" s="1"/>
  <c r="D57" i="12"/>
  <c r="F57" i="12" s="1"/>
  <c r="D53" i="12"/>
  <c r="F53" i="12" s="1"/>
  <c r="D27" i="8"/>
  <c r="F27" i="8" l="1"/>
  <c r="D52" i="8"/>
  <c r="F52" i="8" s="1"/>
  <c r="F76" i="8"/>
  <c r="D134" i="1"/>
  <c r="F134" i="1" s="1"/>
  <c r="D91" i="1"/>
  <c r="F91" i="1" s="1"/>
  <c r="D26" i="1"/>
  <c r="F26" i="1" s="1"/>
  <c r="F73" i="12"/>
  <c r="D127" i="1"/>
  <c r="F127" i="1" s="1"/>
  <c r="D56" i="11"/>
  <c r="F56" i="11" s="1"/>
  <c r="D6" i="1"/>
  <c r="F6" i="1" s="1"/>
  <c r="D102" i="10"/>
  <c r="F102" i="10" s="1"/>
  <c r="D113" i="1"/>
  <c r="F113" i="1" s="1"/>
  <c r="D13" i="1"/>
  <c r="F13" i="1" s="1"/>
  <c r="D64" i="8"/>
  <c r="F64" i="8" s="1"/>
  <c r="F78" i="8"/>
  <c r="D90" i="8"/>
  <c r="D91" i="8" s="1"/>
  <c r="D83" i="10"/>
  <c r="F83" i="10" s="1"/>
  <c r="D16" i="1"/>
  <c r="F16" i="1" s="1"/>
  <c r="D45" i="1"/>
  <c r="F45" i="1" s="1"/>
  <c r="D145" i="1"/>
  <c r="F145" i="1" s="1"/>
  <c r="D152" i="1"/>
  <c r="F152" i="1" s="1"/>
  <c r="D145" i="10"/>
  <c r="F145" i="10" s="1"/>
  <c r="D88" i="1"/>
  <c r="F88" i="1" s="1"/>
  <c r="D37" i="1"/>
  <c r="F37" i="1" s="1"/>
  <c r="D117" i="1"/>
  <c r="F117" i="1" s="1"/>
  <c r="D39" i="1"/>
  <c r="F39" i="1" s="1"/>
  <c r="D24" i="1"/>
  <c r="F24" i="1" s="1"/>
  <c r="D107" i="1"/>
  <c r="F107" i="1" s="1"/>
  <c r="D143" i="1"/>
  <c r="F143" i="1" s="1"/>
  <c r="D9" i="1"/>
  <c r="F9" i="1" s="1"/>
  <c r="D64" i="1"/>
  <c r="F64" i="1" s="1"/>
  <c r="D125" i="1"/>
  <c r="F125" i="1" s="1"/>
  <c r="D129" i="10"/>
  <c r="F129" i="10" s="1"/>
  <c r="D112" i="10"/>
  <c r="F112" i="10" s="1"/>
  <c r="D59" i="12"/>
  <c r="F59" i="12" s="1"/>
  <c r="D11" i="10"/>
  <c r="F11" i="10" s="1"/>
  <c r="D10" i="12"/>
  <c r="F10" i="12" s="1"/>
  <c r="D6" i="8"/>
  <c r="D15" i="8"/>
  <c r="F15" i="8" s="1"/>
  <c r="D13" i="8"/>
  <c r="F13" i="8" s="1"/>
  <c r="D94" i="10" l="1"/>
  <c r="F94" i="10" s="1"/>
  <c r="D90" i="1"/>
  <c r="F90" i="1" s="1"/>
  <c r="F6" i="8"/>
  <c r="D17" i="8"/>
  <c r="F86" i="12"/>
  <c r="D98" i="11"/>
  <c r="F98" i="11" s="1"/>
  <c r="F91" i="8"/>
  <c r="F90" i="8"/>
  <c r="D60" i="12"/>
  <c r="F60" i="12" s="1"/>
  <c r="D12" i="12"/>
  <c r="F12" i="12" s="1"/>
  <c r="D139" i="1"/>
  <c r="F139" i="1" s="1"/>
  <c r="D11" i="1"/>
  <c r="F11" i="1" s="1"/>
  <c r="D65" i="8"/>
  <c r="F65" i="8" s="1"/>
  <c r="D101" i="1"/>
  <c r="F101" i="1" s="1"/>
  <c r="D159" i="1"/>
  <c r="F159" i="1" s="1"/>
  <c r="D109" i="1"/>
  <c r="F109" i="1" s="1"/>
  <c r="D119" i="1"/>
  <c r="F119" i="1" s="1"/>
  <c r="D146" i="10"/>
  <c r="F146" i="10" s="1"/>
  <c r="D113" i="10"/>
  <c r="F113" i="10" s="1"/>
  <c r="F17" i="8"/>
  <c r="F26" i="9"/>
  <c r="D22" i="9"/>
  <c r="D16" i="9"/>
  <c r="F16" i="9" s="1"/>
  <c r="D6" i="9"/>
  <c r="F6" i="9" s="1"/>
  <c r="D100" i="11" l="1"/>
  <c r="F100" i="11" s="1"/>
  <c r="F22" i="9"/>
  <c r="D29" i="9"/>
  <c r="F29" i="9" s="1"/>
  <c r="D120" i="1"/>
  <c r="F120" i="1" s="1"/>
  <c r="D10" i="9"/>
  <c r="F10" i="9" s="1"/>
  <c r="D18" i="9"/>
  <c r="F18" i="9" s="1"/>
  <c r="D53" i="8"/>
  <c r="F53" i="8" s="1"/>
  <c r="D15" i="7"/>
  <c r="D26" i="7"/>
  <c r="F26" i="7" s="1"/>
  <c r="D6" i="7"/>
  <c r="F6" i="7" s="1"/>
  <c r="D19" i="6"/>
  <c r="F19" i="6" s="1"/>
  <c r="D34" i="6"/>
  <c r="F34" i="6" s="1"/>
  <c r="D26" i="6"/>
  <c r="F26" i="6" s="1"/>
  <c r="D10" i="6"/>
  <c r="F10" i="6" s="1"/>
  <c r="D8" i="6"/>
  <c r="F8" i="6" s="1"/>
  <c r="D6" i="6"/>
  <c r="D11" i="5"/>
  <c r="F11" i="5" s="1"/>
  <c r="D20" i="7" l="1"/>
  <c r="F20" i="7" s="1"/>
  <c r="F15" i="7"/>
  <c r="D12" i="6"/>
  <c r="F12" i="6" s="1"/>
  <c r="F6" i="6"/>
  <c r="F7" i="5"/>
  <c r="D6" i="5"/>
  <c r="F6" i="5" s="1"/>
  <c r="D93" i="8"/>
  <c r="D36" i="6"/>
  <c r="F36" i="6" s="1"/>
  <c r="D11" i="9"/>
  <c r="F11" i="9" s="1"/>
  <c r="D30" i="9"/>
  <c r="F30" i="9" s="1"/>
  <c r="D8" i="7"/>
  <c r="F8" i="7" s="1"/>
  <c r="D28" i="7"/>
  <c r="F28" i="7" s="1"/>
  <c r="D40" i="5"/>
  <c r="F40" i="5" s="1"/>
  <c r="D28" i="6"/>
  <c r="F28" i="6" s="1"/>
  <c r="F93" i="8" l="1"/>
  <c r="D95" i="8"/>
  <c r="F95" i="8" s="1"/>
  <c r="D37" i="6"/>
  <c r="F37" i="6" s="1"/>
  <c r="D31" i="9"/>
  <c r="F31" i="9" s="1"/>
  <c r="D29" i="7"/>
  <c r="F29" i="7" s="1"/>
  <c r="D21" i="7"/>
  <c r="F21" i="7" s="1"/>
  <c r="D15" i="5"/>
  <c r="F15" i="5" s="1"/>
  <c r="D29" i="6"/>
  <c r="F29" i="6" s="1"/>
  <c r="D25" i="4"/>
  <c r="F25" i="4" s="1"/>
  <c r="D45" i="3"/>
  <c r="F45" i="3" s="1"/>
  <c r="D38" i="3"/>
  <c r="F38" i="3" s="1"/>
  <c r="D36" i="3"/>
  <c r="F36" i="3" s="1"/>
  <c r="D14" i="3"/>
  <c r="F14" i="3" s="1"/>
  <c r="D38" i="6" l="1"/>
  <c r="F38" i="6" s="1"/>
  <c r="D47" i="3"/>
  <c r="F47" i="3" s="1"/>
  <c r="D37" i="4"/>
  <c r="F37" i="4" s="1"/>
  <c r="D41" i="5"/>
  <c r="F41" i="5" s="1"/>
  <c r="D33" i="9"/>
  <c r="F33" i="9" s="1"/>
  <c r="D30" i="7"/>
  <c r="D41" i="3"/>
  <c r="F41" i="3" s="1"/>
  <c r="D30" i="3"/>
  <c r="F30" i="3" s="1"/>
  <c r="D22" i="2"/>
  <c r="F22" i="2" s="1"/>
  <c r="D20" i="2"/>
  <c r="D6" i="2"/>
  <c r="F6" i="2" s="1"/>
  <c r="F110" i="2"/>
  <c r="D105" i="2"/>
  <c r="F105" i="2" s="1"/>
  <c r="D99" i="2"/>
  <c r="F99" i="2" s="1"/>
  <c r="D93" i="2"/>
  <c r="F93" i="2" s="1"/>
  <c r="D85" i="2"/>
  <c r="F85" i="2" s="1"/>
  <c r="D35" i="2"/>
  <c r="F35" i="2" s="1"/>
  <c r="F20" i="2" l="1"/>
  <c r="D24" i="2"/>
  <c r="D40" i="6"/>
  <c r="F40" i="6" s="1"/>
  <c r="D32" i="7"/>
  <c r="F32" i="7" s="1"/>
  <c r="F30" i="7"/>
  <c r="F24" i="2"/>
  <c r="D101" i="2"/>
  <c r="F101" i="2" s="1"/>
  <c r="D42" i="5"/>
  <c r="D114" i="2"/>
  <c r="F114" i="2" s="1"/>
  <c r="D48" i="3"/>
  <c r="F48" i="3" s="1"/>
  <c r="D87" i="2"/>
  <c r="F87" i="2" s="1"/>
  <c r="D44" i="5" l="1"/>
  <c r="F44" i="5" s="1"/>
  <c r="F42" i="5"/>
  <c r="D88" i="2"/>
  <c r="F88" i="2" s="1"/>
  <c r="D115" i="2"/>
  <c r="D28" i="2"/>
  <c r="F28" i="2" s="1"/>
  <c r="F115" i="2" l="1"/>
  <c r="D69" i="2"/>
  <c r="F69" i="2" s="1"/>
  <c r="D70" i="2" l="1"/>
  <c r="F70" i="2" l="1"/>
  <c r="D117" i="2"/>
  <c r="D6" i="4"/>
  <c r="F6" i="4" s="1"/>
  <c r="F117" i="2" l="1"/>
  <c r="D119" i="2"/>
  <c r="F119" i="2" s="1"/>
  <c r="D8" i="4"/>
  <c r="F8" i="4" s="1"/>
  <c r="D160" i="1"/>
  <c r="F160" i="1" s="1"/>
  <c r="D38" i="4" l="1"/>
  <c r="F38" i="4" s="1"/>
  <c r="D39" i="4" l="1"/>
  <c r="F39" i="4" s="1"/>
  <c r="D41" i="4" l="1"/>
  <c r="F41" i="4" s="1"/>
  <c r="D47" i="12"/>
  <c r="F47" i="12" s="1"/>
  <c r="D48" i="12" l="1"/>
  <c r="F48" i="12" s="1"/>
  <c r="D88" i="12" l="1"/>
  <c r="F88" i="12" s="1"/>
  <c r="D90" i="12" l="1"/>
  <c r="F90" i="12" s="1"/>
  <c r="F14" i="2"/>
  <c r="F8" i="3"/>
  <c r="D7" i="3"/>
  <c r="F7" i="3" s="1"/>
  <c r="D21" i="10"/>
  <c r="F21" i="10" s="1"/>
  <c r="D21" i="1" l="1"/>
  <c r="D6" i="3"/>
  <c r="D20" i="10"/>
  <c r="D34" i="10" l="1"/>
  <c r="F20" i="10"/>
  <c r="F6" i="3"/>
  <c r="D10" i="3"/>
  <c r="F21" i="1"/>
  <c r="D20" i="1"/>
  <c r="F20" i="1" l="1"/>
  <c r="D41" i="1"/>
  <c r="F10" i="3"/>
  <c r="D31" i="3"/>
  <c r="F34" i="10"/>
  <c r="D95" i="10"/>
  <c r="F95" i="10" l="1"/>
  <c r="D148" i="10"/>
  <c r="D102" i="1"/>
  <c r="F41" i="1"/>
  <c r="D49" i="3"/>
  <c r="F31" i="3"/>
  <c r="F148" i="10" l="1"/>
  <c r="D150" i="10"/>
  <c r="F150" i="10" s="1"/>
  <c r="F49" i="3"/>
  <c r="D51" i="3"/>
  <c r="F51" i="3" s="1"/>
  <c r="F102" i="1"/>
  <c r="D162" i="1"/>
  <c r="F162" i="1" l="1"/>
  <c r="D164" i="1"/>
  <c r="F164" i="1" s="1"/>
</calcChain>
</file>

<file path=xl/sharedStrings.xml><?xml version="1.0" encoding="utf-8"?>
<sst xmlns="http://schemas.openxmlformats.org/spreadsheetml/2006/main" count="1355" uniqueCount="465">
  <si>
    <t>芳賀町社会福祉協議会</t>
    <rPh sb="0" eb="2">
      <t>ハガ</t>
    </rPh>
    <rPh sb="2" eb="3">
      <t>マチ</t>
    </rPh>
    <rPh sb="3" eb="5">
      <t>シャカイ</t>
    </rPh>
    <rPh sb="5" eb="7">
      <t>フクシ</t>
    </rPh>
    <rPh sb="7" eb="10">
      <t>キョウギカイ</t>
    </rPh>
    <phoneticPr fontId="2"/>
  </si>
  <si>
    <t>収入の部</t>
    <rPh sb="0" eb="2">
      <t>シュウニュウ</t>
    </rPh>
    <rPh sb="3" eb="4">
      <t>ブ</t>
    </rPh>
    <phoneticPr fontId="2"/>
  </si>
  <si>
    <t>勘定科目</t>
    <rPh sb="0" eb="2">
      <t>カンジョウ</t>
    </rPh>
    <rPh sb="2" eb="4">
      <t>カモク</t>
    </rPh>
    <phoneticPr fontId="2"/>
  </si>
  <si>
    <t>比較増減</t>
    <rPh sb="0" eb="2">
      <t>ヒカク</t>
    </rPh>
    <rPh sb="2" eb="4">
      <t>ゾウゲン</t>
    </rPh>
    <phoneticPr fontId="2"/>
  </si>
  <si>
    <t>摘要</t>
    <rPh sb="0" eb="2">
      <t>テキヨウ</t>
    </rPh>
    <phoneticPr fontId="2"/>
  </si>
  <si>
    <t>会費収入</t>
    <rPh sb="0" eb="2">
      <t>カイヒ</t>
    </rPh>
    <rPh sb="2" eb="4">
      <t>シュウニュウ</t>
    </rPh>
    <phoneticPr fontId="2"/>
  </si>
  <si>
    <t>普通会費収入</t>
    <rPh sb="0" eb="2">
      <t>フツウ</t>
    </rPh>
    <rPh sb="2" eb="4">
      <t>カイヒ</t>
    </rPh>
    <rPh sb="4" eb="6">
      <t>シュウニュウ</t>
    </rPh>
    <phoneticPr fontId="2"/>
  </si>
  <si>
    <t>賛助会費収入</t>
    <rPh sb="0" eb="2">
      <t>サンジョ</t>
    </rPh>
    <rPh sb="2" eb="4">
      <t>カイヒ</t>
    </rPh>
    <rPh sb="4" eb="6">
      <t>シュウニュウ</t>
    </rPh>
    <phoneticPr fontId="2"/>
  </si>
  <si>
    <t>寄付金収入</t>
    <rPh sb="0" eb="3">
      <t>キフキン</t>
    </rPh>
    <rPh sb="3" eb="5">
      <t>シュウニュウ</t>
    </rPh>
    <phoneticPr fontId="2"/>
  </si>
  <si>
    <t>経常経費補助金収入</t>
    <rPh sb="0" eb="2">
      <t>ケイジョウ</t>
    </rPh>
    <rPh sb="2" eb="4">
      <t>ケイヒ</t>
    </rPh>
    <rPh sb="4" eb="7">
      <t>ホジョキン</t>
    </rPh>
    <rPh sb="7" eb="9">
      <t>シュウニュウ</t>
    </rPh>
    <phoneticPr fontId="2"/>
  </si>
  <si>
    <t>町補助金収入</t>
    <rPh sb="0" eb="1">
      <t>マチ</t>
    </rPh>
    <rPh sb="1" eb="4">
      <t>ホジョキン</t>
    </rPh>
    <rPh sb="4" eb="6">
      <t>シュウニュウ</t>
    </rPh>
    <phoneticPr fontId="2"/>
  </si>
  <si>
    <t>職員費補助金収入</t>
    <rPh sb="0" eb="2">
      <t>ショクイン</t>
    </rPh>
    <rPh sb="2" eb="3">
      <t>ヒ</t>
    </rPh>
    <rPh sb="3" eb="6">
      <t>ホジョキン</t>
    </rPh>
    <rPh sb="6" eb="8">
      <t>シュウニュウ</t>
    </rPh>
    <phoneticPr fontId="2"/>
  </si>
  <si>
    <t>事業費補助金収入</t>
    <rPh sb="0" eb="3">
      <t>ジギョウヒ</t>
    </rPh>
    <rPh sb="3" eb="6">
      <t>ホジョキン</t>
    </rPh>
    <rPh sb="6" eb="8">
      <t>シュウニュウ</t>
    </rPh>
    <phoneticPr fontId="2"/>
  </si>
  <si>
    <t>受託金収入</t>
    <rPh sb="0" eb="2">
      <t>ジュタク</t>
    </rPh>
    <rPh sb="2" eb="3">
      <t>キン</t>
    </rPh>
    <rPh sb="3" eb="5">
      <t>シュウニュウ</t>
    </rPh>
    <phoneticPr fontId="2"/>
  </si>
  <si>
    <t>町受託金収入</t>
    <rPh sb="0" eb="1">
      <t>マチ</t>
    </rPh>
    <rPh sb="1" eb="3">
      <t>ジュタク</t>
    </rPh>
    <rPh sb="3" eb="4">
      <t>キン</t>
    </rPh>
    <rPh sb="4" eb="6">
      <t>シュウニュウ</t>
    </rPh>
    <phoneticPr fontId="2"/>
  </si>
  <si>
    <t>県社協受託金収入</t>
    <rPh sb="0" eb="1">
      <t>ケン</t>
    </rPh>
    <rPh sb="1" eb="3">
      <t>シャキョウ</t>
    </rPh>
    <rPh sb="3" eb="5">
      <t>ジュタク</t>
    </rPh>
    <rPh sb="5" eb="6">
      <t>キン</t>
    </rPh>
    <rPh sb="6" eb="8">
      <t>シュウニュウ</t>
    </rPh>
    <phoneticPr fontId="2"/>
  </si>
  <si>
    <t>貸付事業収入</t>
    <rPh sb="0" eb="2">
      <t>カシツケ</t>
    </rPh>
    <rPh sb="2" eb="4">
      <t>ジギョウ</t>
    </rPh>
    <rPh sb="4" eb="6">
      <t>シュウニュウ</t>
    </rPh>
    <phoneticPr fontId="2"/>
  </si>
  <si>
    <t>償還金収入</t>
    <rPh sb="0" eb="3">
      <t>ショウカンキン</t>
    </rPh>
    <rPh sb="3" eb="5">
      <t>シュウニュウ</t>
    </rPh>
    <phoneticPr fontId="2"/>
  </si>
  <si>
    <t>共同募金配分金収入</t>
    <rPh sb="0" eb="2">
      <t>キョウドウ</t>
    </rPh>
    <rPh sb="2" eb="4">
      <t>ボキン</t>
    </rPh>
    <rPh sb="4" eb="6">
      <t>ハイブン</t>
    </rPh>
    <rPh sb="6" eb="7">
      <t>キン</t>
    </rPh>
    <rPh sb="7" eb="9">
      <t>シュウニュウ</t>
    </rPh>
    <phoneticPr fontId="2"/>
  </si>
  <si>
    <t>居宅介護料収入</t>
    <rPh sb="0" eb="2">
      <t>キョタク</t>
    </rPh>
    <rPh sb="2" eb="4">
      <t>カイゴ</t>
    </rPh>
    <rPh sb="4" eb="5">
      <t>リョウ</t>
    </rPh>
    <rPh sb="5" eb="7">
      <t>シュウニュウ</t>
    </rPh>
    <phoneticPr fontId="2"/>
  </si>
  <si>
    <t>介護報酬収入</t>
    <rPh sb="0" eb="2">
      <t>カイゴ</t>
    </rPh>
    <rPh sb="2" eb="4">
      <t>ホウシュウ</t>
    </rPh>
    <rPh sb="4" eb="6">
      <t>シュウニュウ</t>
    </rPh>
    <phoneticPr fontId="2"/>
  </si>
  <si>
    <t>居宅介護支援介護料収入</t>
    <rPh sb="0" eb="2">
      <t>キョタク</t>
    </rPh>
    <rPh sb="2" eb="4">
      <t>カイゴ</t>
    </rPh>
    <rPh sb="4" eb="6">
      <t>シエン</t>
    </rPh>
    <rPh sb="6" eb="8">
      <t>カイゴ</t>
    </rPh>
    <rPh sb="8" eb="9">
      <t>リョウ</t>
    </rPh>
    <rPh sb="9" eb="11">
      <t>シュウニュウ</t>
    </rPh>
    <phoneticPr fontId="2"/>
  </si>
  <si>
    <t>その他の事業収入</t>
    <rPh sb="2" eb="3">
      <t>タ</t>
    </rPh>
    <rPh sb="4" eb="6">
      <t>ジギョウ</t>
    </rPh>
    <rPh sb="6" eb="8">
      <t>シュウニュウ</t>
    </rPh>
    <phoneticPr fontId="2"/>
  </si>
  <si>
    <t>町特別事業収入</t>
    <rPh sb="0" eb="1">
      <t>マチ</t>
    </rPh>
    <rPh sb="1" eb="3">
      <t>トクベツ</t>
    </rPh>
    <rPh sb="3" eb="5">
      <t>ジギョウ</t>
    </rPh>
    <rPh sb="5" eb="7">
      <t>シュウニュウ</t>
    </rPh>
    <phoneticPr fontId="2"/>
  </si>
  <si>
    <t>利用料収入</t>
    <rPh sb="0" eb="3">
      <t>リヨウリョウ</t>
    </rPh>
    <rPh sb="3" eb="5">
      <t>シュウニュウ</t>
    </rPh>
    <phoneticPr fontId="2"/>
  </si>
  <si>
    <t>雑収入</t>
    <rPh sb="0" eb="3">
      <t>ザッシュウニュウ</t>
    </rPh>
    <phoneticPr fontId="2"/>
  </si>
  <si>
    <t>受取利息配当金収入</t>
    <rPh sb="0" eb="2">
      <t>ウケトリ</t>
    </rPh>
    <rPh sb="2" eb="4">
      <t>リソク</t>
    </rPh>
    <rPh sb="4" eb="7">
      <t>ハイトウキン</t>
    </rPh>
    <rPh sb="7" eb="9">
      <t>シュウニュウ</t>
    </rPh>
    <phoneticPr fontId="2"/>
  </si>
  <si>
    <t>支出の部</t>
    <rPh sb="0" eb="2">
      <t>シシュツ</t>
    </rPh>
    <rPh sb="3" eb="4">
      <t>ブ</t>
    </rPh>
    <phoneticPr fontId="2"/>
  </si>
  <si>
    <t>人件費支出</t>
    <rPh sb="0" eb="3">
      <t>ジンケンヒ</t>
    </rPh>
    <rPh sb="3" eb="5">
      <t>シシュツ</t>
    </rPh>
    <phoneticPr fontId="2"/>
  </si>
  <si>
    <t>事務費支出</t>
    <rPh sb="0" eb="3">
      <t>ジムヒ</t>
    </rPh>
    <rPh sb="3" eb="5">
      <t>シシュツ</t>
    </rPh>
    <phoneticPr fontId="2"/>
  </si>
  <si>
    <t>事業費支出</t>
    <rPh sb="0" eb="3">
      <t>ジギョウヒ</t>
    </rPh>
    <rPh sb="3" eb="5">
      <t>シシュツ</t>
    </rPh>
    <phoneticPr fontId="2"/>
  </si>
  <si>
    <t>貸付事業等支出</t>
    <rPh sb="0" eb="2">
      <t>カシツケ</t>
    </rPh>
    <rPh sb="2" eb="5">
      <t>ジギョウトウ</t>
    </rPh>
    <rPh sb="5" eb="7">
      <t>シシュツ</t>
    </rPh>
    <phoneticPr fontId="2"/>
  </si>
  <si>
    <t>貸付金支出</t>
    <rPh sb="0" eb="2">
      <t>カシツケ</t>
    </rPh>
    <rPh sb="2" eb="3">
      <t>キン</t>
    </rPh>
    <rPh sb="3" eb="5">
      <t>シシュツ</t>
    </rPh>
    <phoneticPr fontId="2"/>
  </si>
  <si>
    <t>共同募金配分金事業費</t>
    <rPh sb="0" eb="2">
      <t>キョウドウ</t>
    </rPh>
    <rPh sb="2" eb="4">
      <t>ボキン</t>
    </rPh>
    <rPh sb="4" eb="6">
      <t>ハイブン</t>
    </rPh>
    <rPh sb="6" eb="7">
      <t>キン</t>
    </rPh>
    <rPh sb="7" eb="10">
      <t>ジギョウヒ</t>
    </rPh>
    <phoneticPr fontId="2"/>
  </si>
  <si>
    <t>一般募金配分金事業費</t>
    <rPh sb="0" eb="2">
      <t>イッパン</t>
    </rPh>
    <rPh sb="2" eb="4">
      <t>ボキン</t>
    </rPh>
    <rPh sb="4" eb="6">
      <t>ハイブン</t>
    </rPh>
    <rPh sb="6" eb="7">
      <t>キン</t>
    </rPh>
    <rPh sb="7" eb="10">
      <t>ジギョウヒ</t>
    </rPh>
    <phoneticPr fontId="2"/>
  </si>
  <si>
    <t>老人福祉活動費</t>
    <rPh sb="0" eb="2">
      <t>ロウジン</t>
    </rPh>
    <rPh sb="2" eb="4">
      <t>フクシ</t>
    </rPh>
    <rPh sb="4" eb="6">
      <t>カツドウ</t>
    </rPh>
    <rPh sb="6" eb="7">
      <t>ヒ</t>
    </rPh>
    <phoneticPr fontId="2"/>
  </si>
  <si>
    <t>障がい児・者福祉活動費</t>
    <rPh sb="0" eb="1">
      <t>ショウ</t>
    </rPh>
    <rPh sb="3" eb="4">
      <t>ジ</t>
    </rPh>
    <rPh sb="5" eb="6">
      <t>シャ</t>
    </rPh>
    <rPh sb="6" eb="8">
      <t>フクシ</t>
    </rPh>
    <rPh sb="8" eb="10">
      <t>カツドウ</t>
    </rPh>
    <rPh sb="10" eb="11">
      <t>ヒ</t>
    </rPh>
    <phoneticPr fontId="2"/>
  </si>
  <si>
    <t>児童・青少年福祉活動費</t>
    <rPh sb="0" eb="2">
      <t>ジドウ</t>
    </rPh>
    <rPh sb="3" eb="6">
      <t>セイショウネン</t>
    </rPh>
    <rPh sb="6" eb="8">
      <t>フクシ</t>
    </rPh>
    <rPh sb="8" eb="10">
      <t>カツドウ</t>
    </rPh>
    <rPh sb="10" eb="11">
      <t>ヒ</t>
    </rPh>
    <phoneticPr fontId="2"/>
  </si>
  <si>
    <t>母子・父子福祉活動費</t>
    <rPh sb="0" eb="2">
      <t>ボシ</t>
    </rPh>
    <rPh sb="3" eb="5">
      <t>フシ</t>
    </rPh>
    <rPh sb="5" eb="7">
      <t>フクシ</t>
    </rPh>
    <rPh sb="7" eb="9">
      <t>カツドウ</t>
    </rPh>
    <rPh sb="9" eb="10">
      <t>ヒ</t>
    </rPh>
    <phoneticPr fontId="2"/>
  </si>
  <si>
    <t>福祉育成・援助活動費</t>
    <rPh sb="0" eb="2">
      <t>フクシ</t>
    </rPh>
    <rPh sb="2" eb="4">
      <t>イクセイ</t>
    </rPh>
    <rPh sb="5" eb="7">
      <t>エンジョ</t>
    </rPh>
    <rPh sb="7" eb="9">
      <t>カツドウ</t>
    </rPh>
    <rPh sb="9" eb="10">
      <t>ヒ</t>
    </rPh>
    <phoneticPr fontId="2"/>
  </si>
  <si>
    <t>歳末たすけあい配分金事業費</t>
    <rPh sb="0" eb="2">
      <t>サイマツ</t>
    </rPh>
    <rPh sb="7" eb="9">
      <t>ハイブン</t>
    </rPh>
    <rPh sb="9" eb="10">
      <t>キン</t>
    </rPh>
    <rPh sb="10" eb="13">
      <t>ジギョウヒ</t>
    </rPh>
    <phoneticPr fontId="2"/>
  </si>
  <si>
    <t>施設整備等による収支</t>
    <rPh sb="0" eb="2">
      <t>シセツ</t>
    </rPh>
    <rPh sb="2" eb="5">
      <t>セイビトウ</t>
    </rPh>
    <rPh sb="8" eb="9">
      <t>シュウ</t>
    </rPh>
    <rPh sb="9" eb="10">
      <t>シ</t>
    </rPh>
    <phoneticPr fontId="2"/>
  </si>
  <si>
    <t>勘定科目</t>
    <rPh sb="0" eb="4">
      <t>カンジョウカモク</t>
    </rPh>
    <phoneticPr fontId="2"/>
  </si>
  <si>
    <t>固定資産取得支出</t>
    <rPh sb="0" eb="2">
      <t>コテイ</t>
    </rPh>
    <rPh sb="2" eb="4">
      <t>シサン</t>
    </rPh>
    <rPh sb="4" eb="6">
      <t>シュトク</t>
    </rPh>
    <rPh sb="6" eb="8">
      <t>シシュツ</t>
    </rPh>
    <phoneticPr fontId="2"/>
  </si>
  <si>
    <t>車輌運搬具取得支出</t>
    <rPh sb="0" eb="2">
      <t>シャリョウ</t>
    </rPh>
    <rPh sb="2" eb="4">
      <t>ウンパン</t>
    </rPh>
    <rPh sb="4" eb="5">
      <t>グ</t>
    </rPh>
    <rPh sb="5" eb="7">
      <t>シュトク</t>
    </rPh>
    <rPh sb="7" eb="9">
      <t>シシュツ</t>
    </rPh>
    <phoneticPr fontId="2"/>
  </si>
  <si>
    <t>ソフトウェア取得支出</t>
    <rPh sb="6" eb="8">
      <t>シュトク</t>
    </rPh>
    <rPh sb="8" eb="10">
      <t>シシュツ</t>
    </rPh>
    <phoneticPr fontId="2"/>
  </si>
  <si>
    <t>施設整備等支出計（５）</t>
    <rPh sb="0" eb="2">
      <t>シセツ</t>
    </rPh>
    <rPh sb="2" eb="5">
      <t>セイビトウ</t>
    </rPh>
    <rPh sb="5" eb="7">
      <t>シシュツ</t>
    </rPh>
    <rPh sb="7" eb="8">
      <t>ケイ</t>
    </rPh>
    <phoneticPr fontId="2"/>
  </si>
  <si>
    <t>施設整備等資金収支差額（６）＝（４）－（５）</t>
    <rPh sb="0" eb="2">
      <t>シセツ</t>
    </rPh>
    <rPh sb="2" eb="5">
      <t>セイビトウ</t>
    </rPh>
    <rPh sb="5" eb="7">
      <t>シキン</t>
    </rPh>
    <rPh sb="7" eb="9">
      <t>シュウシ</t>
    </rPh>
    <rPh sb="9" eb="11">
      <t>サガク</t>
    </rPh>
    <phoneticPr fontId="2"/>
  </si>
  <si>
    <t>前期末支払資金残高（１２）</t>
    <rPh sb="0" eb="3">
      <t>ゼンキマツ</t>
    </rPh>
    <rPh sb="3" eb="5">
      <t>シハライ</t>
    </rPh>
    <rPh sb="5" eb="7">
      <t>シキン</t>
    </rPh>
    <rPh sb="7" eb="9">
      <t>ザンダカ</t>
    </rPh>
    <phoneticPr fontId="2"/>
  </si>
  <si>
    <t>当期末支払資金残高（１３）＝（１１）+（１２）</t>
    <rPh sb="0" eb="1">
      <t>トウ</t>
    </rPh>
    <rPh sb="1" eb="3">
      <t>キマツ</t>
    </rPh>
    <rPh sb="3" eb="5">
      <t>シハライ</t>
    </rPh>
    <rPh sb="5" eb="7">
      <t>シキン</t>
    </rPh>
    <rPh sb="7" eb="9">
      <t>ザンダカ</t>
    </rPh>
    <phoneticPr fontId="2"/>
  </si>
  <si>
    <t>受取利息配当金収入</t>
    <rPh sb="0" eb="9">
      <t>ウケトリリソクハイトウキンシュウニュウ</t>
    </rPh>
    <phoneticPr fontId="2"/>
  </si>
  <si>
    <t>積立預金取崩収入</t>
    <rPh sb="0" eb="2">
      <t>ツミタテ</t>
    </rPh>
    <rPh sb="2" eb="4">
      <t>ヨキン</t>
    </rPh>
    <rPh sb="4" eb="6">
      <t>トリクズシ</t>
    </rPh>
    <rPh sb="6" eb="8">
      <t>シュウニュウ</t>
    </rPh>
    <phoneticPr fontId="2"/>
  </si>
  <si>
    <t>老人クラブ・手押車助成</t>
    <rPh sb="0" eb="2">
      <t>ロウジン</t>
    </rPh>
    <rPh sb="6" eb="8">
      <t>テオ</t>
    </rPh>
    <rPh sb="8" eb="9">
      <t>クルマ</t>
    </rPh>
    <rPh sb="9" eb="11">
      <t>ジョセイ</t>
    </rPh>
    <phoneticPr fontId="2"/>
  </si>
  <si>
    <t>身障・知障団体補助</t>
    <rPh sb="0" eb="2">
      <t>シンショウ</t>
    </rPh>
    <rPh sb="3" eb="4">
      <t>チ</t>
    </rPh>
    <rPh sb="4" eb="5">
      <t>サワ</t>
    </rPh>
    <rPh sb="5" eb="7">
      <t>ダンタイ</t>
    </rPh>
    <rPh sb="7" eb="9">
      <t>ホジョ</t>
    </rPh>
    <phoneticPr fontId="2"/>
  </si>
  <si>
    <t>返還金支出</t>
    <rPh sb="0" eb="3">
      <t>ヘンカンキン</t>
    </rPh>
    <rPh sb="3" eb="5">
      <t>シシュツ</t>
    </rPh>
    <phoneticPr fontId="2"/>
  </si>
  <si>
    <t>福祉金庫償還金</t>
    <rPh sb="0" eb="2">
      <t>フクシ</t>
    </rPh>
    <rPh sb="2" eb="4">
      <t>キンコ</t>
    </rPh>
    <rPh sb="4" eb="6">
      <t>ショウカン</t>
    </rPh>
    <rPh sb="6" eb="7">
      <t>キン</t>
    </rPh>
    <phoneticPr fontId="2"/>
  </si>
  <si>
    <t>福祉金庫貸付金</t>
    <rPh sb="0" eb="2">
      <t>フクシ</t>
    </rPh>
    <rPh sb="2" eb="4">
      <t>キンコ</t>
    </rPh>
    <rPh sb="4" eb="6">
      <t>カシツケ</t>
    </rPh>
    <rPh sb="6" eb="7">
      <t>キン</t>
    </rPh>
    <phoneticPr fontId="2"/>
  </si>
  <si>
    <t>ヘルパー報酬</t>
    <rPh sb="4" eb="6">
      <t>ホウシュウ</t>
    </rPh>
    <phoneticPr fontId="2"/>
  </si>
  <si>
    <t>ヘルパー利用者自己負担分</t>
    <rPh sb="4" eb="6">
      <t>リヨウ</t>
    </rPh>
    <rPh sb="6" eb="7">
      <t>シャ</t>
    </rPh>
    <rPh sb="7" eb="9">
      <t>ジコ</t>
    </rPh>
    <rPh sb="9" eb="11">
      <t>フタン</t>
    </rPh>
    <rPh sb="11" eb="12">
      <t>ブン</t>
    </rPh>
    <phoneticPr fontId="2"/>
  </si>
  <si>
    <t>ケアマネ報酬</t>
    <rPh sb="4" eb="6">
      <t>ホウシュウ</t>
    </rPh>
    <phoneticPr fontId="2"/>
  </si>
  <si>
    <t>有償運送利用料</t>
    <rPh sb="0" eb="2">
      <t>ユウショウ</t>
    </rPh>
    <rPh sb="2" eb="4">
      <t>ウンソウ</t>
    </rPh>
    <rPh sb="4" eb="7">
      <t>リヨウリョウ</t>
    </rPh>
    <phoneticPr fontId="2"/>
  </si>
  <si>
    <t>受取利息配当金収入</t>
    <rPh sb="0" eb="2">
      <t>ウケトリ</t>
    </rPh>
    <rPh sb="2" eb="4">
      <t>リソク</t>
    </rPh>
    <rPh sb="4" eb="7">
      <t>ハイトウキン</t>
    </rPh>
    <rPh sb="7" eb="8">
      <t>オサム</t>
    </rPh>
    <rPh sb="8" eb="9">
      <t>ニュウ</t>
    </rPh>
    <phoneticPr fontId="2"/>
  </si>
  <si>
    <t>施設整備等による収支</t>
    <rPh sb="0" eb="2">
      <t>シセツ</t>
    </rPh>
    <rPh sb="2" eb="5">
      <t>セイビトウ</t>
    </rPh>
    <rPh sb="8" eb="10">
      <t>シュウシ</t>
    </rPh>
    <phoneticPr fontId="2"/>
  </si>
  <si>
    <t>一般募金配分金収入</t>
    <rPh sb="0" eb="2">
      <t>イッパン</t>
    </rPh>
    <rPh sb="2" eb="4">
      <t>ボキン</t>
    </rPh>
    <rPh sb="4" eb="6">
      <t>ハイブン</t>
    </rPh>
    <rPh sb="6" eb="7">
      <t>キン</t>
    </rPh>
    <rPh sb="7" eb="9">
      <t>シュウニュウ</t>
    </rPh>
    <phoneticPr fontId="6"/>
  </si>
  <si>
    <t>おせち・歳末見舞品</t>
    <rPh sb="4" eb="6">
      <t>サイマツ</t>
    </rPh>
    <rPh sb="6" eb="8">
      <t>ミマ</t>
    </rPh>
    <rPh sb="8" eb="9">
      <t>ヒン</t>
    </rPh>
    <phoneticPr fontId="2"/>
  </si>
  <si>
    <t>県補助金収入</t>
    <rPh sb="0" eb="1">
      <t>ケン</t>
    </rPh>
    <rPh sb="1" eb="4">
      <t>ホジョキン</t>
    </rPh>
    <rPh sb="4" eb="6">
      <t>シュウニュウ</t>
    </rPh>
    <phoneticPr fontId="6"/>
  </si>
  <si>
    <t>一般募金配分金収入</t>
    <rPh sb="0" eb="2">
      <t>イッパン</t>
    </rPh>
    <rPh sb="2" eb="4">
      <t>ボキン</t>
    </rPh>
    <rPh sb="4" eb="6">
      <t>ハイブン</t>
    </rPh>
    <rPh sb="6" eb="7">
      <t>キン</t>
    </rPh>
    <rPh sb="7" eb="9">
      <t>シュウニュウ</t>
    </rPh>
    <phoneticPr fontId="6"/>
  </si>
  <si>
    <t>歳末たすけあい配分金収入</t>
    <rPh sb="0" eb="2">
      <t>サイマツ</t>
    </rPh>
    <rPh sb="7" eb="9">
      <t>ハイブン</t>
    </rPh>
    <rPh sb="9" eb="10">
      <t>キン</t>
    </rPh>
    <rPh sb="10" eb="12">
      <t>シュウニュウ</t>
    </rPh>
    <phoneticPr fontId="6"/>
  </si>
  <si>
    <t>災害時準備金収入</t>
    <rPh sb="0" eb="2">
      <t>サイガイ</t>
    </rPh>
    <rPh sb="2" eb="3">
      <t>ジ</t>
    </rPh>
    <rPh sb="3" eb="6">
      <t>ジュンビキン</t>
    </rPh>
    <rPh sb="6" eb="8">
      <t>シュウニュウ</t>
    </rPh>
    <phoneticPr fontId="6"/>
  </si>
  <si>
    <t>県共募受託金収入</t>
    <rPh sb="0" eb="1">
      <t>ケン</t>
    </rPh>
    <rPh sb="1" eb="2">
      <t>キョウ</t>
    </rPh>
    <rPh sb="2" eb="3">
      <t>ボ</t>
    </rPh>
    <rPh sb="3" eb="5">
      <t>ジュタク</t>
    </rPh>
    <rPh sb="5" eb="6">
      <t>キン</t>
    </rPh>
    <rPh sb="6" eb="8">
      <t>シュウニュウ</t>
    </rPh>
    <phoneticPr fontId="2"/>
  </si>
  <si>
    <t>事業収入</t>
    <rPh sb="0" eb="2">
      <t>ジギョウ</t>
    </rPh>
    <rPh sb="2" eb="4">
      <t>シュウニュウ</t>
    </rPh>
    <phoneticPr fontId="2"/>
  </si>
  <si>
    <t>利用料収入</t>
    <rPh sb="0" eb="3">
      <t>リヨウリョウ</t>
    </rPh>
    <rPh sb="3" eb="5">
      <t>シュウニュウ</t>
    </rPh>
    <phoneticPr fontId="6"/>
  </si>
  <si>
    <t>手数料収入</t>
    <rPh sb="0" eb="3">
      <t>テスウリョウ</t>
    </rPh>
    <rPh sb="3" eb="5">
      <t>シュウニュウ</t>
    </rPh>
    <phoneticPr fontId="6"/>
  </si>
  <si>
    <t>実習生指導料収入</t>
    <rPh sb="0" eb="2">
      <t>ジッシュウ</t>
    </rPh>
    <rPh sb="2" eb="3">
      <t>セイ</t>
    </rPh>
    <rPh sb="3" eb="5">
      <t>シドウ</t>
    </rPh>
    <rPh sb="5" eb="6">
      <t>リョウ</t>
    </rPh>
    <rPh sb="6" eb="8">
      <t>シュウニュウ</t>
    </rPh>
    <phoneticPr fontId="6"/>
  </si>
  <si>
    <t>介護保険事業収入</t>
    <rPh sb="0" eb="2">
      <t>カイゴ</t>
    </rPh>
    <rPh sb="2" eb="4">
      <t>ホケン</t>
    </rPh>
    <rPh sb="4" eb="6">
      <t>ジギョウ</t>
    </rPh>
    <rPh sb="6" eb="8">
      <t>シュウニュウ</t>
    </rPh>
    <phoneticPr fontId="2"/>
  </si>
  <si>
    <t>介護負担金収入（居）</t>
    <rPh sb="0" eb="2">
      <t>カイゴ</t>
    </rPh>
    <rPh sb="2" eb="5">
      <t>フタンキン</t>
    </rPh>
    <rPh sb="5" eb="7">
      <t>シュウニュウ</t>
    </rPh>
    <rPh sb="8" eb="9">
      <t>キョ</t>
    </rPh>
    <phoneticPr fontId="2"/>
  </si>
  <si>
    <t>事業活動による収支</t>
    <rPh sb="0" eb="2">
      <t>ジギョウ</t>
    </rPh>
    <rPh sb="2" eb="4">
      <t>カツドウ</t>
    </rPh>
    <rPh sb="7" eb="9">
      <t>シュウシ</t>
    </rPh>
    <phoneticPr fontId="2"/>
  </si>
  <si>
    <t>職員賞与支出</t>
    <rPh sb="0" eb="2">
      <t>ショクイン</t>
    </rPh>
    <rPh sb="2" eb="4">
      <t>ショウヨ</t>
    </rPh>
    <rPh sb="4" eb="6">
      <t>シシュツ</t>
    </rPh>
    <phoneticPr fontId="2"/>
  </si>
  <si>
    <t>役員報酬支出</t>
    <rPh sb="0" eb="2">
      <t>ヤクイン</t>
    </rPh>
    <rPh sb="2" eb="4">
      <t>ホウシュウ</t>
    </rPh>
    <rPh sb="4" eb="6">
      <t>シシュツ</t>
    </rPh>
    <phoneticPr fontId="2"/>
  </si>
  <si>
    <t>職員給料支出</t>
    <rPh sb="0" eb="2">
      <t>ショクイン</t>
    </rPh>
    <rPh sb="2" eb="4">
      <t>キュウリョウ</t>
    </rPh>
    <rPh sb="4" eb="6">
      <t>シシュツ</t>
    </rPh>
    <phoneticPr fontId="2"/>
  </si>
  <si>
    <t>非常勤職員給与支出</t>
    <rPh sb="0" eb="7">
      <t>ヒジョウキンショクインキュウヨ</t>
    </rPh>
    <rPh sb="7" eb="9">
      <t>シシュツ</t>
    </rPh>
    <phoneticPr fontId="2"/>
  </si>
  <si>
    <t>退職金給与支出</t>
    <rPh sb="0" eb="3">
      <t>タイショクキン</t>
    </rPh>
    <rPh sb="3" eb="5">
      <t>キュウヨ</t>
    </rPh>
    <rPh sb="5" eb="7">
      <t>シシュツ</t>
    </rPh>
    <phoneticPr fontId="2"/>
  </si>
  <si>
    <t>法定福利費支出</t>
    <rPh sb="0" eb="2">
      <t>ホウテイ</t>
    </rPh>
    <rPh sb="2" eb="4">
      <t>フクリ</t>
    </rPh>
    <rPh sb="4" eb="5">
      <t>ヒ</t>
    </rPh>
    <rPh sb="5" eb="7">
      <t>シシュツ</t>
    </rPh>
    <phoneticPr fontId="2"/>
  </si>
  <si>
    <t>給食費支出</t>
    <rPh sb="0" eb="3">
      <t>キュウショクヒ</t>
    </rPh>
    <rPh sb="3" eb="5">
      <t>シシュツ</t>
    </rPh>
    <phoneticPr fontId="2"/>
  </si>
  <si>
    <t>医薬品費支出</t>
    <rPh sb="0" eb="2">
      <t>イヤク</t>
    </rPh>
    <rPh sb="2" eb="3">
      <t>ヒン</t>
    </rPh>
    <rPh sb="3" eb="4">
      <t>ヒ</t>
    </rPh>
    <rPh sb="4" eb="6">
      <t>シシュツ</t>
    </rPh>
    <phoneticPr fontId="2"/>
  </si>
  <si>
    <t>保健衛生費支出</t>
    <rPh sb="0" eb="2">
      <t>ホケン</t>
    </rPh>
    <rPh sb="2" eb="5">
      <t>エイセイヒ</t>
    </rPh>
    <rPh sb="5" eb="7">
      <t>シシュツ</t>
    </rPh>
    <phoneticPr fontId="2"/>
  </si>
  <si>
    <t>教養娯楽費支出</t>
    <rPh sb="0" eb="2">
      <t>キョウヨウ</t>
    </rPh>
    <rPh sb="2" eb="5">
      <t>ゴラクヒ</t>
    </rPh>
    <rPh sb="5" eb="7">
      <t>シシュツ</t>
    </rPh>
    <phoneticPr fontId="2"/>
  </si>
  <si>
    <t>保育材料費支出</t>
    <rPh sb="0" eb="2">
      <t>ホイク</t>
    </rPh>
    <rPh sb="2" eb="5">
      <t>ザイリョウヒ</t>
    </rPh>
    <rPh sb="5" eb="7">
      <t>シシュツ</t>
    </rPh>
    <phoneticPr fontId="2"/>
  </si>
  <si>
    <t>消耗器具備品費支出</t>
    <rPh sb="0" eb="2">
      <t>ショウモウ</t>
    </rPh>
    <rPh sb="2" eb="4">
      <t>キグ</t>
    </rPh>
    <rPh sb="4" eb="6">
      <t>ビヒン</t>
    </rPh>
    <rPh sb="6" eb="7">
      <t>ヒ</t>
    </rPh>
    <rPh sb="7" eb="9">
      <t>シシュツ</t>
    </rPh>
    <phoneticPr fontId="2"/>
  </si>
  <si>
    <t>車輌費支出</t>
    <rPh sb="0" eb="2">
      <t>シャリョウ</t>
    </rPh>
    <rPh sb="2" eb="3">
      <t>ヒ</t>
    </rPh>
    <rPh sb="3" eb="5">
      <t>シシュツ</t>
    </rPh>
    <phoneticPr fontId="2"/>
  </si>
  <si>
    <t>役職員旅費支出</t>
    <rPh sb="0" eb="2">
      <t>ヤクショク</t>
    </rPh>
    <rPh sb="2" eb="3">
      <t>イン</t>
    </rPh>
    <rPh sb="3" eb="5">
      <t>リョヒ</t>
    </rPh>
    <rPh sb="5" eb="7">
      <t>シシュツ</t>
    </rPh>
    <phoneticPr fontId="2"/>
  </si>
  <si>
    <t>業務委託費支出</t>
    <rPh sb="0" eb="2">
      <t>ギョウム</t>
    </rPh>
    <rPh sb="2" eb="4">
      <t>イタク</t>
    </rPh>
    <rPh sb="4" eb="5">
      <t>ヒ</t>
    </rPh>
    <rPh sb="5" eb="7">
      <t>シシュツ</t>
    </rPh>
    <phoneticPr fontId="2"/>
  </si>
  <si>
    <t>保険料支出</t>
    <rPh sb="0" eb="3">
      <t>ホケンリョウ</t>
    </rPh>
    <rPh sb="3" eb="5">
      <t>シシュツ</t>
    </rPh>
    <phoneticPr fontId="2"/>
  </si>
  <si>
    <t>諸謝金支出</t>
    <rPh sb="0" eb="1">
      <t>ショ</t>
    </rPh>
    <rPh sb="1" eb="3">
      <t>シャキン</t>
    </rPh>
    <rPh sb="3" eb="5">
      <t>シシュツ</t>
    </rPh>
    <phoneticPr fontId="2"/>
  </si>
  <si>
    <t>福利厚生費支出</t>
    <rPh sb="0" eb="2">
      <t>フクリ</t>
    </rPh>
    <rPh sb="2" eb="5">
      <t>コウセイヒ</t>
    </rPh>
    <rPh sb="5" eb="7">
      <t>シシュツ</t>
    </rPh>
    <phoneticPr fontId="2"/>
  </si>
  <si>
    <t>職員被服費支出</t>
    <rPh sb="0" eb="2">
      <t>ショクイン</t>
    </rPh>
    <rPh sb="2" eb="5">
      <t>ヒフクヒ</t>
    </rPh>
    <rPh sb="5" eb="7">
      <t>シシュツ</t>
    </rPh>
    <phoneticPr fontId="2"/>
  </si>
  <si>
    <t>旅費交通費支出</t>
    <rPh sb="0" eb="2">
      <t>リョヒ</t>
    </rPh>
    <rPh sb="2" eb="5">
      <t>コウツウヒ</t>
    </rPh>
    <rPh sb="5" eb="7">
      <t>シシュツ</t>
    </rPh>
    <phoneticPr fontId="2"/>
  </si>
  <si>
    <t>研修研究費支出</t>
    <rPh sb="0" eb="2">
      <t>ケンシュウ</t>
    </rPh>
    <rPh sb="2" eb="5">
      <t>ケンキュウヒ</t>
    </rPh>
    <rPh sb="5" eb="7">
      <t>シシュツ</t>
    </rPh>
    <phoneticPr fontId="2"/>
  </si>
  <si>
    <t>事務消耗品費支出</t>
    <rPh sb="0" eb="2">
      <t>ジム</t>
    </rPh>
    <rPh sb="2" eb="4">
      <t>ショウモウ</t>
    </rPh>
    <rPh sb="4" eb="5">
      <t>ヒン</t>
    </rPh>
    <rPh sb="5" eb="6">
      <t>ヒ</t>
    </rPh>
    <rPh sb="6" eb="8">
      <t>シシュツ</t>
    </rPh>
    <phoneticPr fontId="2"/>
  </si>
  <si>
    <t>器具什器費支出</t>
    <rPh sb="0" eb="2">
      <t>キグ</t>
    </rPh>
    <rPh sb="2" eb="4">
      <t>ジュウキ</t>
    </rPh>
    <rPh sb="4" eb="5">
      <t>ヒ</t>
    </rPh>
    <rPh sb="5" eb="7">
      <t>シシュツ</t>
    </rPh>
    <phoneticPr fontId="2"/>
  </si>
  <si>
    <t>印刷製本費支出</t>
    <rPh sb="0" eb="2">
      <t>インサツ</t>
    </rPh>
    <rPh sb="2" eb="4">
      <t>セイホン</t>
    </rPh>
    <rPh sb="4" eb="5">
      <t>ヒ</t>
    </rPh>
    <rPh sb="5" eb="7">
      <t>シシュツ</t>
    </rPh>
    <phoneticPr fontId="2"/>
  </si>
  <si>
    <t>燃料費支出</t>
    <rPh sb="0" eb="3">
      <t>ネンリョウヒ</t>
    </rPh>
    <rPh sb="3" eb="5">
      <t>シシュツ</t>
    </rPh>
    <phoneticPr fontId="2"/>
  </si>
  <si>
    <t>修繕費支出</t>
    <rPh sb="0" eb="3">
      <t>シュウゼンヒ</t>
    </rPh>
    <rPh sb="3" eb="5">
      <t>シシュツ</t>
    </rPh>
    <phoneticPr fontId="2"/>
  </si>
  <si>
    <t>通信運搬費支出</t>
    <rPh sb="0" eb="2">
      <t>ツウシン</t>
    </rPh>
    <rPh sb="2" eb="4">
      <t>ウンパン</t>
    </rPh>
    <rPh sb="4" eb="5">
      <t>ヒ</t>
    </rPh>
    <rPh sb="5" eb="7">
      <t>シシュツ</t>
    </rPh>
    <phoneticPr fontId="2"/>
  </si>
  <si>
    <t>手数料支出</t>
    <rPh sb="0" eb="3">
      <t>テスウリョウ</t>
    </rPh>
    <rPh sb="3" eb="5">
      <t>シシュツ</t>
    </rPh>
    <phoneticPr fontId="2"/>
  </si>
  <si>
    <t>賃借料支出</t>
    <rPh sb="0" eb="3">
      <t>チンシャクリョウ</t>
    </rPh>
    <rPh sb="3" eb="5">
      <t>シシュツ</t>
    </rPh>
    <phoneticPr fontId="2"/>
  </si>
  <si>
    <t>租税公課支出</t>
    <rPh sb="0" eb="2">
      <t>ソゼイ</t>
    </rPh>
    <rPh sb="2" eb="4">
      <t>コウカ</t>
    </rPh>
    <rPh sb="4" eb="6">
      <t>シシュツ</t>
    </rPh>
    <phoneticPr fontId="6"/>
  </si>
  <si>
    <t>保守料支出</t>
    <rPh sb="0" eb="2">
      <t>ホシュ</t>
    </rPh>
    <rPh sb="2" eb="3">
      <t>リョウ</t>
    </rPh>
    <rPh sb="3" eb="5">
      <t>シシュツ</t>
    </rPh>
    <phoneticPr fontId="2"/>
  </si>
  <si>
    <t>渉外費支出</t>
    <rPh sb="0" eb="2">
      <t>ショウガイ</t>
    </rPh>
    <rPh sb="2" eb="3">
      <t>ヒ</t>
    </rPh>
    <rPh sb="3" eb="5">
      <t>シシュツ</t>
    </rPh>
    <phoneticPr fontId="2"/>
  </si>
  <si>
    <t>諸会費支出</t>
    <rPh sb="0" eb="1">
      <t>ショ</t>
    </rPh>
    <rPh sb="1" eb="3">
      <t>カイヒ</t>
    </rPh>
    <rPh sb="3" eb="5">
      <t>シシュツ</t>
    </rPh>
    <phoneticPr fontId="6"/>
  </si>
  <si>
    <t>雑支出</t>
    <rPh sb="0" eb="1">
      <t>ザツ</t>
    </rPh>
    <rPh sb="1" eb="3">
      <t>シシュツ</t>
    </rPh>
    <phoneticPr fontId="2"/>
  </si>
  <si>
    <t>ボランティア活動育成事業費</t>
    <rPh sb="6" eb="8">
      <t>カツドウ</t>
    </rPh>
    <rPh sb="8" eb="10">
      <t>イクセイ</t>
    </rPh>
    <rPh sb="10" eb="13">
      <t>ジギョウヒ</t>
    </rPh>
    <phoneticPr fontId="2"/>
  </si>
  <si>
    <t>災害ボランティア支援事業費</t>
    <rPh sb="0" eb="2">
      <t>サイガイ</t>
    </rPh>
    <rPh sb="8" eb="10">
      <t>シエン</t>
    </rPh>
    <rPh sb="10" eb="13">
      <t>ジギョウヒ</t>
    </rPh>
    <phoneticPr fontId="6"/>
  </si>
  <si>
    <t>歳末たすけあい配分金事業費</t>
    <rPh sb="0" eb="2">
      <t>サイマツ</t>
    </rPh>
    <rPh sb="7" eb="9">
      <t>ハイブン</t>
    </rPh>
    <rPh sb="9" eb="10">
      <t>キン</t>
    </rPh>
    <rPh sb="10" eb="13">
      <t>ジギョウヒ</t>
    </rPh>
    <phoneticPr fontId="6"/>
  </si>
  <si>
    <t>返還金支出</t>
    <rPh sb="0" eb="3">
      <t>ヘンカンキン</t>
    </rPh>
    <rPh sb="3" eb="5">
      <t>シシュツ</t>
    </rPh>
    <phoneticPr fontId="6"/>
  </si>
  <si>
    <t>貸付事業支出</t>
    <rPh sb="0" eb="2">
      <t>カシツケ</t>
    </rPh>
    <rPh sb="2" eb="4">
      <t>ジギョウ</t>
    </rPh>
    <rPh sb="4" eb="6">
      <t>シシュツ</t>
    </rPh>
    <phoneticPr fontId="6"/>
  </si>
  <si>
    <t>貸付金支出</t>
    <rPh sb="0" eb="2">
      <t>カシツケ</t>
    </rPh>
    <rPh sb="2" eb="3">
      <t>キン</t>
    </rPh>
    <rPh sb="3" eb="5">
      <t>シシュツ</t>
    </rPh>
    <phoneticPr fontId="6"/>
  </si>
  <si>
    <t>事業活動支出計（2）</t>
    <rPh sb="0" eb="2">
      <t>ジギョウ</t>
    </rPh>
    <rPh sb="2" eb="4">
      <t>カツドウ</t>
    </rPh>
    <rPh sb="4" eb="6">
      <t>シシュツ</t>
    </rPh>
    <rPh sb="6" eb="7">
      <t>ケイ</t>
    </rPh>
    <phoneticPr fontId="2"/>
  </si>
  <si>
    <t>事業活動収入計（1）</t>
    <rPh sb="0" eb="2">
      <t>ジギョウ</t>
    </rPh>
    <rPh sb="2" eb="4">
      <t>カツドウ</t>
    </rPh>
    <rPh sb="4" eb="6">
      <t>シュウニュウ</t>
    </rPh>
    <rPh sb="6" eb="7">
      <t>ケイ</t>
    </rPh>
    <phoneticPr fontId="2"/>
  </si>
  <si>
    <t>事業活動資金収支差額（3）＝（1）-（2）</t>
    <rPh sb="0" eb="2">
      <t>ジギョウ</t>
    </rPh>
    <rPh sb="2" eb="4">
      <t>カツドウ</t>
    </rPh>
    <rPh sb="4" eb="6">
      <t>シキン</t>
    </rPh>
    <rPh sb="6" eb="8">
      <t>シュウシ</t>
    </rPh>
    <rPh sb="8" eb="10">
      <t>サガク</t>
    </rPh>
    <phoneticPr fontId="6"/>
  </si>
  <si>
    <t>固定資産売却収入</t>
    <rPh sb="0" eb="2">
      <t>コテイ</t>
    </rPh>
    <rPh sb="2" eb="4">
      <t>シサン</t>
    </rPh>
    <rPh sb="4" eb="6">
      <t>バイキャク</t>
    </rPh>
    <rPh sb="6" eb="8">
      <t>シュウニュウ</t>
    </rPh>
    <phoneticPr fontId="6"/>
  </si>
  <si>
    <t>施設整備等収入計（4）</t>
    <rPh sb="0" eb="2">
      <t>シセツ</t>
    </rPh>
    <rPh sb="2" eb="5">
      <t>セイビトウ</t>
    </rPh>
    <rPh sb="5" eb="7">
      <t>シュウニュウ</t>
    </rPh>
    <rPh sb="7" eb="8">
      <t>ケイ</t>
    </rPh>
    <phoneticPr fontId="2"/>
  </si>
  <si>
    <t>支出の部</t>
    <rPh sb="0" eb="2">
      <t>シシュツ</t>
    </rPh>
    <rPh sb="3" eb="4">
      <t>ブ</t>
    </rPh>
    <phoneticPr fontId="6"/>
  </si>
  <si>
    <t>車輌運搬具取得支出</t>
    <rPh sb="0" eb="2">
      <t>シャリョウ</t>
    </rPh>
    <rPh sb="2" eb="4">
      <t>ウンパン</t>
    </rPh>
    <rPh sb="4" eb="5">
      <t>グ</t>
    </rPh>
    <rPh sb="5" eb="7">
      <t>シュトク</t>
    </rPh>
    <rPh sb="7" eb="9">
      <t>シシュツ</t>
    </rPh>
    <phoneticPr fontId="6"/>
  </si>
  <si>
    <t>器具及び備品取得支出</t>
    <rPh sb="0" eb="2">
      <t>キグ</t>
    </rPh>
    <rPh sb="2" eb="3">
      <t>オヨ</t>
    </rPh>
    <rPh sb="4" eb="6">
      <t>ビヒン</t>
    </rPh>
    <rPh sb="6" eb="8">
      <t>シュトク</t>
    </rPh>
    <rPh sb="8" eb="10">
      <t>シシュツ</t>
    </rPh>
    <phoneticPr fontId="6"/>
  </si>
  <si>
    <t>固定資産除却・廃棄支出</t>
    <rPh sb="0" eb="2">
      <t>コテイ</t>
    </rPh>
    <rPh sb="2" eb="4">
      <t>シサン</t>
    </rPh>
    <rPh sb="4" eb="6">
      <t>ジョキャク</t>
    </rPh>
    <rPh sb="7" eb="9">
      <t>ハイキ</t>
    </rPh>
    <rPh sb="9" eb="11">
      <t>シシュツ</t>
    </rPh>
    <phoneticPr fontId="6"/>
  </si>
  <si>
    <t>その他の活動による収支</t>
    <rPh sb="2" eb="3">
      <t>タ</t>
    </rPh>
    <rPh sb="4" eb="6">
      <t>カツドウ</t>
    </rPh>
    <rPh sb="9" eb="11">
      <t>シュウシ</t>
    </rPh>
    <phoneticPr fontId="2"/>
  </si>
  <si>
    <t>基金積立資産取崩収入</t>
    <rPh sb="0" eb="2">
      <t>キキン</t>
    </rPh>
    <rPh sb="2" eb="4">
      <t>ツミタテ</t>
    </rPh>
    <rPh sb="4" eb="6">
      <t>シサン</t>
    </rPh>
    <rPh sb="6" eb="7">
      <t>ト</t>
    </rPh>
    <rPh sb="7" eb="8">
      <t>クズ</t>
    </rPh>
    <rPh sb="8" eb="10">
      <t>シュウニュウ</t>
    </rPh>
    <phoneticPr fontId="2"/>
  </si>
  <si>
    <t>梨の実基金積立資産取崩収入</t>
    <rPh sb="0" eb="1">
      <t>ナシ</t>
    </rPh>
    <rPh sb="2" eb="3">
      <t>ミ</t>
    </rPh>
    <rPh sb="3" eb="5">
      <t>キキン</t>
    </rPh>
    <rPh sb="5" eb="7">
      <t>ツミタテ</t>
    </rPh>
    <rPh sb="7" eb="9">
      <t>シサン</t>
    </rPh>
    <rPh sb="9" eb="13">
      <t>トリクズシシュウニュウ</t>
    </rPh>
    <phoneticPr fontId="2"/>
  </si>
  <si>
    <t>積立資産取崩収入</t>
    <rPh sb="0" eb="2">
      <t>ツミタテ</t>
    </rPh>
    <rPh sb="2" eb="4">
      <t>シサン</t>
    </rPh>
    <rPh sb="4" eb="6">
      <t>トリクズシ</t>
    </rPh>
    <rPh sb="6" eb="8">
      <t>シュウニュウ</t>
    </rPh>
    <phoneticPr fontId="6"/>
  </si>
  <si>
    <t>退職給付引当資産取崩収入</t>
    <rPh sb="0" eb="2">
      <t>タイショク</t>
    </rPh>
    <rPh sb="2" eb="4">
      <t>キュウフ</t>
    </rPh>
    <rPh sb="4" eb="6">
      <t>ヒキアテ</t>
    </rPh>
    <rPh sb="6" eb="8">
      <t>シサン</t>
    </rPh>
    <rPh sb="8" eb="10">
      <t>トリクズシ</t>
    </rPh>
    <rPh sb="10" eb="12">
      <t>シュウニュウ</t>
    </rPh>
    <phoneticPr fontId="6"/>
  </si>
  <si>
    <t>介護事業積立資産取崩収入</t>
    <rPh sb="0" eb="2">
      <t>カイゴ</t>
    </rPh>
    <rPh sb="2" eb="4">
      <t>ジギョウ</t>
    </rPh>
    <rPh sb="4" eb="6">
      <t>ツミタテ</t>
    </rPh>
    <rPh sb="6" eb="8">
      <t>シサン</t>
    </rPh>
    <rPh sb="8" eb="10">
      <t>トリクズシ</t>
    </rPh>
    <rPh sb="10" eb="12">
      <t>シュウニュウ</t>
    </rPh>
    <phoneticPr fontId="6"/>
  </si>
  <si>
    <t>車輌等購入積立資産取崩収入</t>
    <rPh sb="0" eb="3">
      <t>シャリョウトウ</t>
    </rPh>
    <rPh sb="3" eb="5">
      <t>コウニュウ</t>
    </rPh>
    <rPh sb="5" eb="7">
      <t>ツミタテ</t>
    </rPh>
    <rPh sb="7" eb="9">
      <t>シサン</t>
    </rPh>
    <rPh sb="9" eb="11">
      <t>トリクズシ</t>
    </rPh>
    <rPh sb="11" eb="13">
      <t>シュウニュウ</t>
    </rPh>
    <phoneticPr fontId="6"/>
  </si>
  <si>
    <t>拠点区分間繰入金収入</t>
    <rPh sb="0" eb="2">
      <t>キョテン</t>
    </rPh>
    <rPh sb="2" eb="4">
      <t>クブン</t>
    </rPh>
    <rPh sb="4" eb="5">
      <t>カン</t>
    </rPh>
    <rPh sb="5" eb="7">
      <t>クリイレ</t>
    </rPh>
    <rPh sb="7" eb="8">
      <t>キン</t>
    </rPh>
    <rPh sb="8" eb="10">
      <t>シュウニュウ</t>
    </rPh>
    <phoneticPr fontId="6"/>
  </si>
  <si>
    <t>地域福祉拠点区分間繰入金収入</t>
    <rPh sb="0" eb="2">
      <t>チイキ</t>
    </rPh>
    <rPh sb="2" eb="4">
      <t>フクシ</t>
    </rPh>
    <rPh sb="4" eb="6">
      <t>キョテン</t>
    </rPh>
    <rPh sb="6" eb="8">
      <t>クブン</t>
    </rPh>
    <rPh sb="8" eb="9">
      <t>カン</t>
    </rPh>
    <rPh sb="9" eb="11">
      <t>クリイレ</t>
    </rPh>
    <rPh sb="11" eb="12">
      <t>キン</t>
    </rPh>
    <rPh sb="12" eb="14">
      <t>シュウニュウ</t>
    </rPh>
    <phoneticPr fontId="6"/>
  </si>
  <si>
    <t>介護事業拠点区分間繰入金収入</t>
    <rPh sb="0" eb="2">
      <t>カイゴ</t>
    </rPh>
    <rPh sb="2" eb="4">
      <t>ジギョウ</t>
    </rPh>
    <rPh sb="4" eb="6">
      <t>キョテン</t>
    </rPh>
    <rPh sb="6" eb="8">
      <t>クブン</t>
    </rPh>
    <rPh sb="8" eb="9">
      <t>カン</t>
    </rPh>
    <rPh sb="9" eb="11">
      <t>クリイレ</t>
    </rPh>
    <rPh sb="11" eb="12">
      <t>キン</t>
    </rPh>
    <rPh sb="12" eb="14">
      <t>シュウニュウ</t>
    </rPh>
    <phoneticPr fontId="6"/>
  </si>
  <si>
    <t>サービス区分間繰入金収入</t>
    <rPh sb="4" eb="6">
      <t>クブン</t>
    </rPh>
    <rPh sb="6" eb="7">
      <t>カン</t>
    </rPh>
    <rPh sb="7" eb="9">
      <t>クリイレ</t>
    </rPh>
    <rPh sb="9" eb="10">
      <t>キン</t>
    </rPh>
    <rPh sb="10" eb="12">
      <t>シュウニュウ</t>
    </rPh>
    <phoneticPr fontId="6"/>
  </si>
  <si>
    <t>法人運営サービス区分間繰入金収入</t>
    <rPh sb="0" eb="2">
      <t>ホウジン</t>
    </rPh>
    <rPh sb="2" eb="4">
      <t>ウンエイ</t>
    </rPh>
    <rPh sb="8" eb="10">
      <t>クブン</t>
    </rPh>
    <rPh sb="10" eb="11">
      <t>カン</t>
    </rPh>
    <rPh sb="11" eb="13">
      <t>クリイレ</t>
    </rPh>
    <rPh sb="13" eb="14">
      <t>キン</t>
    </rPh>
    <rPh sb="14" eb="16">
      <t>シュウニュウ</t>
    </rPh>
    <phoneticPr fontId="6"/>
  </si>
  <si>
    <t>梨の実基金サービス区分間繰入金収入</t>
    <rPh sb="0" eb="1">
      <t>ナシ</t>
    </rPh>
    <rPh sb="2" eb="3">
      <t>ミ</t>
    </rPh>
    <rPh sb="3" eb="5">
      <t>キキン</t>
    </rPh>
    <rPh sb="9" eb="11">
      <t>クブン</t>
    </rPh>
    <rPh sb="11" eb="12">
      <t>カン</t>
    </rPh>
    <rPh sb="12" eb="14">
      <t>クリイレ</t>
    </rPh>
    <rPh sb="14" eb="15">
      <t>キン</t>
    </rPh>
    <rPh sb="15" eb="17">
      <t>シュウニュウ</t>
    </rPh>
    <phoneticPr fontId="6"/>
  </si>
  <si>
    <t>訪問介護サービス区分間繰入金収入</t>
    <rPh sb="0" eb="2">
      <t>ホウモン</t>
    </rPh>
    <rPh sb="2" eb="4">
      <t>カイゴ</t>
    </rPh>
    <rPh sb="8" eb="10">
      <t>クブン</t>
    </rPh>
    <rPh sb="10" eb="11">
      <t>カン</t>
    </rPh>
    <rPh sb="11" eb="13">
      <t>クリイレ</t>
    </rPh>
    <rPh sb="13" eb="14">
      <t>キン</t>
    </rPh>
    <rPh sb="14" eb="16">
      <t>シュウニュウ</t>
    </rPh>
    <phoneticPr fontId="6"/>
  </si>
  <si>
    <t>居宅介護支援サービス区分間繰入金収入</t>
    <rPh sb="0" eb="2">
      <t>キョタク</t>
    </rPh>
    <rPh sb="2" eb="4">
      <t>カイゴ</t>
    </rPh>
    <rPh sb="4" eb="6">
      <t>シエン</t>
    </rPh>
    <rPh sb="10" eb="12">
      <t>クブン</t>
    </rPh>
    <rPh sb="12" eb="13">
      <t>カン</t>
    </rPh>
    <rPh sb="13" eb="15">
      <t>クリイレ</t>
    </rPh>
    <rPh sb="15" eb="16">
      <t>キン</t>
    </rPh>
    <rPh sb="16" eb="18">
      <t>シュウニュウ</t>
    </rPh>
    <phoneticPr fontId="6"/>
  </si>
  <si>
    <t>その他の活動収入計（７）</t>
    <rPh sb="2" eb="3">
      <t>タ</t>
    </rPh>
    <rPh sb="4" eb="6">
      <t>カツドウ</t>
    </rPh>
    <rPh sb="6" eb="9">
      <t>シュウニュウケイ</t>
    </rPh>
    <phoneticPr fontId="2"/>
  </si>
  <si>
    <t>基金積立資産支出</t>
    <rPh sb="0" eb="2">
      <t>キキン</t>
    </rPh>
    <rPh sb="2" eb="4">
      <t>ツミタテ</t>
    </rPh>
    <rPh sb="4" eb="6">
      <t>シサン</t>
    </rPh>
    <rPh sb="6" eb="8">
      <t>シシュツ</t>
    </rPh>
    <phoneticPr fontId="2"/>
  </si>
  <si>
    <t>梨の実基金積立資産支出</t>
    <rPh sb="0" eb="1">
      <t>ナシ</t>
    </rPh>
    <rPh sb="2" eb="3">
      <t>ミ</t>
    </rPh>
    <rPh sb="3" eb="5">
      <t>キキン</t>
    </rPh>
    <rPh sb="5" eb="7">
      <t>ツミタテ</t>
    </rPh>
    <rPh sb="7" eb="9">
      <t>シサン</t>
    </rPh>
    <rPh sb="9" eb="11">
      <t>シシュツ</t>
    </rPh>
    <phoneticPr fontId="2"/>
  </si>
  <si>
    <t>積立資産支出</t>
    <rPh sb="0" eb="2">
      <t>ツミタテ</t>
    </rPh>
    <rPh sb="2" eb="4">
      <t>シサン</t>
    </rPh>
    <rPh sb="4" eb="6">
      <t>シシュツ</t>
    </rPh>
    <phoneticPr fontId="6"/>
  </si>
  <si>
    <t>介護事業拠点区分間繰入金支出</t>
    <rPh sb="0" eb="2">
      <t>カイゴ</t>
    </rPh>
    <rPh sb="2" eb="4">
      <t>ジギョウ</t>
    </rPh>
    <rPh sb="4" eb="6">
      <t>キョテン</t>
    </rPh>
    <rPh sb="6" eb="8">
      <t>クブン</t>
    </rPh>
    <rPh sb="8" eb="9">
      <t>カン</t>
    </rPh>
    <rPh sb="9" eb="11">
      <t>クリイレ</t>
    </rPh>
    <rPh sb="11" eb="12">
      <t>キン</t>
    </rPh>
    <rPh sb="12" eb="14">
      <t>シシュツ</t>
    </rPh>
    <phoneticPr fontId="6"/>
  </si>
  <si>
    <t>介護事業積立資産支出</t>
    <rPh sb="0" eb="2">
      <t>カイゴ</t>
    </rPh>
    <rPh sb="2" eb="4">
      <t>ジギョウ</t>
    </rPh>
    <rPh sb="4" eb="6">
      <t>ツミタテ</t>
    </rPh>
    <rPh sb="6" eb="8">
      <t>シサン</t>
    </rPh>
    <rPh sb="8" eb="10">
      <t>シシュツ</t>
    </rPh>
    <phoneticPr fontId="6"/>
  </si>
  <si>
    <t>車輌等購入積立資産支出</t>
    <rPh sb="0" eb="2">
      <t>シャリョウ</t>
    </rPh>
    <rPh sb="2" eb="3">
      <t>トウ</t>
    </rPh>
    <rPh sb="3" eb="5">
      <t>コウニュウ</t>
    </rPh>
    <rPh sb="5" eb="7">
      <t>ツミタテ</t>
    </rPh>
    <rPh sb="7" eb="9">
      <t>シサン</t>
    </rPh>
    <rPh sb="9" eb="11">
      <t>シシュツ</t>
    </rPh>
    <phoneticPr fontId="6"/>
  </si>
  <si>
    <t>拠点区分間繰入金支出</t>
    <rPh sb="0" eb="2">
      <t>キョテン</t>
    </rPh>
    <rPh sb="2" eb="4">
      <t>クブン</t>
    </rPh>
    <rPh sb="4" eb="5">
      <t>カン</t>
    </rPh>
    <rPh sb="5" eb="7">
      <t>クリイレ</t>
    </rPh>
    <rPh sb="7" eb="8">
      <t>キン</t>
    </rPh>
    <rPh sb="8" eb="10">
      <t>シシュツ</t>
    </rPh>
    <phoneticPr fontId="6"/>
  </si>
  <si>
    <t>地域福祉拠点区分間繰入金支出</t>
    <rPh sb="0" eb="2">
      <t>チイキ</t>
    </rPh>
    <rPh sb="2" eb="4">
      <t>フクシ</t>
    </rPh>
    <rPh sb="4" eb="6">
      <t>キョテン</t>
    </rPh>
    <rPh sb="6" eb="8">
      <t>クブン</t>
    </rPh>
    <rPh sb="8" eb="9">
      <t>カン</t>
    </rPh>
    <rPh sb="9" eb="11">
      <t>クリイレ</t>
    </rPh>
    <rPh sb="11" eb="12">
      <t>キン</t>
    </rPh>
    <rPh sb="12" eb="14">
      <t>シシュツ</t>
    </rPh>
    <phoneticPr fontId="6"/>
  </si>
  <si>
    <t>サービス区分間繰入金支出</t>
    <rPh sb="4" eb="6">
      <t>クブン</t>
    </rPh>
    <rPh sb="6" eb="7">
      <t>カン</t>
    </rPh>
    <rPh sb="7" eb="9">
      <t>クリイレ</t>
    </rPh>
    <rPh sb="9" eb="10">
      <t>キン</t>
    </rPh>
    <rPh sb="10" eb="12">
      <t>シシュツ</t>
    </rPh>
    <phoneticPr fontId="6"/>
  </si>
  <si>
    <t>法人運営サービス区分間繰入金支出</t>
    <rPh sb="0" eb="2">
      <t>ホウジン</t>
    </rPh>
    <rPh sb="2" eb="4">
      <t>ウンエイ</t>
    </rPh>
    <rPh sb="8" eb="10">
      <t>クブン</t>
    </rPh>
    <rPh sb="10" eb="11">
      <t>カン</t>
    </rPh>
    <rPh sb="11" eb="13">
      <t>クリイレ</t>
    </rPh>
    <rPh sb="13" eb="14">
      <t>キン</t>
    </rPh>
    <rPh sb="14" eb="16">
      <t>シシュツ</t>
    </rPh>
    <phoneticPr fontId="6"/>
  </si>
  <si>
    <t>地域福祉サービス区分間繰入金支出</t>
    <rPh sb="0" eb="2">
      <t>チイキ</t>
    </rPh>
    <rPh sb="2" eb="4">
      <t>フクシ</t>
    </rPh>
    <rPh sb="8" eb="10">
      <t>クブン</t>
    </rPh>
    <rPh sb="10" eb="11">
      <t>カン</t>
    </rPh>
    <rPh sb="11" eb="13">
      <t>クリイレ</t>
    </rPh>
    <rPh sb="13" eb="14">
      <t>キン</t>
    </rPh>
    <rPh sb="14" eb="16">
      <t>シシュツ</t>
    </rPh>
    <phoneticPr fontId="6"/>
  </si>
  <si>
    <t>貸付事業サービス区分間繰入金支出</t>
    <rPh sb="0" eb="2">
      <t>カシツケ</t>
    </rPh>
    <rPh sb="2" eb="4">
      <t>ジギョウ</t>
    </rPh>
    <rPh sb="8" eb="10">
      <t>クブン</t>
    </rPh>
    <rPh sb="10" eb="11">
      <t>カン</t>
    </rPh>
    <rPh sb="11" eb="13">
      <t>クリイレ</t>
    </rPh>
    <rPh sb="13" eb="14">
      <t>キン</t>
    </rPh>
    <rPh sb="14" eb="16">
      <t>シシュツ</t>
    </rPh>
    <phoneticPr fontId="6"/>
  </si>
  <si>
    <t>心配ごと相談サービス区分間繰入金支出</t>
    <rPh sb="0" eb="2">
      <t>シンパイ</t>
    </rPh>
    <rPh sb="4" eb="6">
      <t>ソウダン</t>
    </rPh>
    <rPh sb="10" eb="12">
      <t>クブン</t>
    </rPh>
    <rPh sb="12" eb="13">
      <t>カン</t>
    </rPh>
    <rPh sb="13" eb="15">
      <t>クリイレ</t>
    </rPh>
    <rPh sb="15" eb="16">
      <t>キン</t>
    </rPh>
    <rPh sb="16" eb="18">
      <t>シシュツ</t>
    </rPh>
    <phoneticPr fontId="6"/>
  </si>
  <si>
    <t>訪問介護サービス区分間繰入金支出</t>
    <rPh sb="0" eb="2">
      <t>ホウモン</t>
    </rPh>
    <rPh sb="2" eb="4">
      <t>カイゴ</t>
    </rPh>
    <rPh sb="8" eb="10">
      <t>クブン</t>
    </rPh>
    <rPh sb="10" eb="11">
      <t>カン</t>
    </rPh>
    <rPh sb="11" eb="13">
      <t>クリイレ</t>
    </rPh>
    <rPh sb="13" eb="14">
      <t>キン</t>
    </rPh>
    <rPh sb="14" eb="16">
      <t>シシュツ</t>
    </rPh>
    <phoneticPr fontId="6"/>
  </si>
  <si>
    <t>居宅介護支援サービス区分間繰入金支出</t>
    <rPh sb="0" eb="2">
      <t>キョタク</t>
    </rPh>
    <rPh sb="2" eb="4">
      <t>カイゴ</t>
    </rPh>
    <rPh sb="4" eb="6">
      <t>シエン</t>
    </rPh>
    <rPh sb="10" eb="12">
      <t>クブン</t>
    </rPh>
    <rPh sb="12" eb="13">
      <t>カン</t>
    </rPh>
    <rPh sb="13" eb="15">
      <t>クリイレ</t>
    </rPh>
    <rPh sb="15" eb="16">
      <t>キン</t>
    </rPh>
    <rPh sb="16" eb="18">
      <t>シシュツ</t>
    </rPh>
    <phoneticPr fontId="6"/>
  </si>
  <si>
    <t>その他の活動支出計（8）</t>
    <rPh sb="2" eb="3">
      <t>タ</t>
    </rPh>
    <rPh sb="4" eb="6">
      <t>カツドウ</t>
    </rPh>
    <rPh sb="6" eb="8">
      <t>シシュツ</t>
    </rPh>
    <rPh sb="8" eb="9">
      <t>ケイ</t>
    </rPh>
    <phoneticPr fontId="2"/>
  </si>
  <si>
    <t>その他の活動収支差額（９）＝（７）-（８）</t>
    <rPh sb="2" eb="3">
      <t>タ</t>
    </rPh>
    <rPh sb="4" eb="6">
      <t>カツドウ</t>
    </rPh>
    <rPh sb="6" eb="8">
      <t>シュウシ</t>
    </rPh>
    <rPh sb="8" eb="10">
      <t>サガク</t>
    </rPh>
    <phoneticPr fontId="2"/>
  </si>
  <si>
    <t>予備費支出（１０）</t>
    <rPh sb="0" eb="3">
      <t>ヨビヒ</t>
    </rPh>
    <rPh sb="3" eb="5">
      <t>シシュツ</t>
    </rPh>
    <phoneticPr fontId="2"/>
  </si>
  <si>
    <t>当期資金収支差額合計（１１）＝（３）+（６）+（９）-（１０）</t>
    <rPh sb="0" eb="1">
      <t>トウ</t>
    </rPh>
    <rPh sb="1" eb="2">
      <t>キ</t>
    </rPh>
    <rPh sb="2" eb="4">
      <t>シキン</t>
    </rPh>
    <rPh sb="4" eb="6">
      <t>シュウシ</t>
    </rPh>
    <rPh sb="6" eb="8">
      <t>サガク</t>
    </rPh>
    <rPh sb="8" eb="10">
      <t>ゴウケイ</t>
    </rPh>
    <phoneticPr fontId="2"/>
  </si>
  <si>
    <t>会議費支出</t>
    <rPh sb="0" eb="3">
      <t>カイギヒ</t>
    </rPh>
    <rPh sb="3" eb="5">
      <t>シシュツ</t>
    </rPh>
    <phoneticPr fontId="6"/>
  </si>
  <si>
    <t>広報費支出</t>
    <rPh sb="0" eb="2">
      <t>コウホウ</t>
    </rPh>
    <rPh sb="2" eb="3">
      <t>ヒ</t>
    </rPh>
    <rPh sb="3" eb="5">
      <t>シシュツ</t>
    </rPh>
    <phoneticPr fontId="6"/>
  </si>
  <si>
    <t>手数料支出</t>
    <rPh sb="0" eb="3">
      <t>テスウリョウ</t>
    </rPh>
    <rPh sb="3" eb="5">
      <t>シシュツ</t>
    </rPh>
    <phoneticPr fontId="6"/>
  </si>
  <si>
    <t>事業活動収入計（１）</t>
    <rPh sb="0" eb="2">
      <t>ジギョウ</t>
    </rPh>
    <rPh sb="2" eb="4">
      <t>カツドウ</t>
    </rPh>
    <rPh sb="4" eb="6">
      <t>シュウニュウ</t>
    </rPh>
    <rPh sb="6" eb="7">
      <t>ケイ</t>
    </rPh>
    <phoneticPr fontId="2"/>
  </si>
  <si>
    <t>経常経費補助金収入</t>
    <rPh sb="0" eb="2">
      <t>ケイジョウ</t>
    </rPh>
    <rPh sb="2" eb="4">
      <t>ケイヒ</t>
    </rPh>
    <rPh sb="4" eb="7">
      <t>ホジョキン</t>
    </rPh>
    <rPh sb="7" eb="9">
      <t>シュウニュウ</t>
    </rPh>
    <phoneticPr fontId="6"/>
  </si>
  <si>
    <t>非常勤職員給与支出</t>
    <rPh sb="0" eb="3">
      <t>ヒジョウキン</t>
    </rPh>
    <rPh sb="3" eb="5">
      <t>ショクイン</t>
    </rPh>
    <rPh sb="5" eb="7">
      <t>キュウヨ</t>
    </rPh>
    <rPh sb="7" eb="9">
      <t>シシュツ</t>
    </rPh>
    <phoneticPr fontId="6"/>
  </si>
  <si>
    <t>医薬品費支出</t>
    <rPh sb="0" eb="3">
      <t>イヤクヒン</t>
    </rPh>
    <rPh sb="3" eb="4">
      <t>ヒ</t>
    </rPh>
    <rPh sb="4" eb="6">
      <t>シシュツ</t>
    </rPh>
    <phoneticPr fontId="2"/>
  </si>
  <si>
    <t>保健衛生費支出</t>
    <rPh sb="0" eb="2">
      <t>ホケン</t>
    </rPh>
    <rPh sb="2" eb="4">
      <t>エイセイ</t>
    </rPh>
    <rPh sb="4" eb="5">
      <t>ヒ</t>
    </rPh>
    <rPh sb="5" eb="7">
      <t>シシュツ</t>
    </rPh>
    <phoneticPr fontId="2"/>
  </si>
  <si>
    <t>保険料支出</t>
    <rPh sb="0" eb="3">
      <t>ホケンリョウ</t>
    </rPh>
    <rPh sb="3" eb="5">
      <t>シシュツ</t>
    </rPh>
    <phoneticPr fontId="6"/>
  </si>
  <si>
    <t>諸謝金支出</t>
    <rPh sb="0" eb="1">
      <t>ショ</t>
    </rPh>
    <rPh sb="1" eb="3">
      <t>シャキン</t>
    </rPh>
    <rPh sb="3" eb="5">
      <t>シシュツ</t>
    </rPh>
    <phoneticPr fontId="6"/>
  </si>
  <si>
    <t>福利厚生費支出</t>
    <rPh sb="0" eb="2">
      <t>フクリ</t>
    </rPh>
    <rPh sb="2" eb="5">
      <t>コウセイヒ</t>
    </rPh>
    <rPh sb="5" eb="7">
      <t>シシュツ</t>
    </rPh>
    <phoneticPr fontId="6"/>
  </si>
  <si>
    <t>旅費交通費支出</t>
    <rPh sb="0" eb="2">
      <t>リョヒ</t>
    </rPh>
    <rPh sb="2" eb="5">
      <t>コウツウヒ</t>
    </rPh>
    <rPh sb="5" eb="7">
      <t>シシュツ</t>
    </rPh>
    <phoneticPr fontId="6"/>
  </si>
  <si>
    <t>研修研究費支出</t>
    <rPh sb="0" eb="2">
      <t>ケンシュウ</t>
    </rPh>
    <rPh sb="2" eb="5">
      <t>ケンキュウヒ</t>
    </rPh>
    <rPh sb="5" eb="7">
      <t>シシュツ</t>
    </rPh>
    <phoneticPr fontId="6"/>
  </si>
  <si>
    <t>事務消耗品費支出</t>
    <rPh sb="0" eb="2">
      <t>ジム</t>
    </rPh>
    <rPh sb="2" eb="4">
      <t>ショウモウ</t>
    </rPh>
    <rPh sb="4" eb="5">
      <t>ヒン</t>
    </rPh>
    <rPh sb="5" eb="6">
      <t>ヒ</t>
    </rPh>
    <rPh sb="6" eb="8">
      <t>シシュツ</t>
    </rPh>
    <phoneticPr fontId="6"/>
  </si>
  <si>
    <t>器具什器費支出</t>
    <rPh sb="0" eb="2">
      <t>キグ</t>
    </rPh>
    <rPh sb="2" eb="4">
      <t>ジュウキ</t>
    </rPh>
    <rPh sb="4" eb="5">
      <t>ヒ</t>
    </rPh>
    <rPh sb="5" eb="7">
      <t>シシュツ</t>
    </rPh>
    <phoneticPr fontId="6"/>
  </si>
  <si>
    <t>修繕費支出</t>
    <rPh sb="0" eb="3">
      <t>シュウゼンヒ</t>
    </rPh>
    <rPh sb="3" eb="5">
      <t>シシュツ</t>
    </rPh>
    <phoneticPr fontId="6"/>
  </si>
  <si>
    <t>通信運搬費支出</t>
    <rPh sb="0" eb="2">
      <t>ツウシン</t>
    </rPh>
    <rPh sb="2" eb="4">
      <t>ウンパン</t>
    </rPh>
    <rPh sb="4" eb="5">
      <t>ヒ</t>
    </rPh>
    <rPh sb="5" eb="7">
      <t>シシュツ</t>
    </rPh>
    <phoneticPr fontId="6"/>
  </si>
  <si>
    <t>手数料支出</t>
    <rPh sb="0" eb="3">
      <t>テスウリョウ</t>
    </rPh>
    <rPh sb="3" eb="5">
      <t>シシュツ</t>
    </rPh>
    <phoneticPr fontId="6"/>
  </si>
  <si>
    <t>雑支出</t>
    <rPh sb="0" eb="1">
      <t>ザツ</t>
    </rPh>
    <rPh sb="1" eb="3">
      <t>シシュツ</t>
    </rPh>
    <phoneticPr fontId="6"/>
  </si>
  <si>
    <t>事業活動支出計（２）</t>
    <rPh sb="0" eb="2">
      <t>ジギョウ</t>
    </rPh>
    <rPh sb="2" eb="4">
      <t>カツドウ</t>
    </rPh>
    <rPh sb="4" eb="6">
      <t>シシュツ</t>
    </rPh>
    <rPh sb="6" eb="7">
      <t>ケイ</t>
    </rPh>
    <phoneticPr fontId="2"/>
  </si>
  <si>
    <t>事業活動収支差額（３）＝（１）－（２）</t>
    <rPh sb="0" eb="2">
      <t>ジギョウ</t>
    </rPh>
    <rPh sb="2" eb="4">
      <t>カツドウ</t>
    </rPh>
    <rPh sb="4" eb="6">
      <t>シュウシ</t>
    </rPh>
    <rPh sb="6" eb="8">
      <t>サガク</t>
    </rPh>
    <phoneticPr fontId="2"/>
  </si>
  <si>
    <t>事業活動よる収支</t>
    <rPh sb="0" eb="2">
      <t>ジギョウ</t>
    </rPh>
    <rPh sb="2" eb="4">
      <t>カツドウ</t>
    </rPh>
    <rPh sb="6" eb="8">
      <t>シュウシ</t>
    </rPh>
    <phoneticPr fontId="2"/>
  </si>
  <si>
    <t>県共募受託金収入</t>
    <rPh sb="0" eb="3">
      <t>ケンキョウボ</t>
    </rPh>
    <rPh sb="3" eb="5">
      <t>ジュタク</t>
    </rPh>
    <rPh sb="5" eb="6">
      <t>キン</t>
    </rPh>
    <rPh sb="6" eb="8">
      <t>シュウニュウ</t>
    </rPh>
    <phoneticPr fontId="2"/>
  </si>
  <si>
    <t>共同募金配分金収入</t>
    <rPh sb="0" eb="2">
      <t>キョウドウ</t>
    </rPh>
    <rPh sb="2" eb="4">
      <t>ボキン</t>
    </rPh>
    <rPh sb="4" eb="6">
      <t>ハイブン</t>
    </rPh>
    <rPh sb="6" eb="7">
      <t>キン</t>
    </rPh>
    <rPh sb="7" eb="9">
      <t>シュウニュウ</t>
    </rPh>
    <phoneticPr fontId="6"/>
  </si>
  <si>
    <t>一般募金配分金収入</t>
    <rPh sb="0" eb="2">
      <t>イッパン</t>
    </rPh>
    <rPh sb="2" eb="4">
      <t>ボキン</t>
    </rPh>
    <rPh sb="4" eb="6">
      <t>ハイブン</t>
    </rPh>
    <rPh sb="6" eb="7">
      <t>キン</t>
    </rPh>
    <rPh sb="7" eb="9">
      <t>シュウニュウ</t>
    </rPh>
    <phoneticPr fontId="6"/>
  </si>
  <si>
    <t>歳末たすけあい配分金収入</t>
    <rPh sb="0" eb="2">
      <t>サイマツ</t>
    </rPh>
    <rPh sb="7" eb="9">
      <t>ハイブン</t>
    </rPh>
    <rPh sb="9" eb="10">
      <t>キン</t>
    </rPh>
    <rPh sb="10" eb="12">
      <t>シュウニュウ</t>
    </rPh>
    <phoneticPr fontId="6"/>
  </si>
  <si>
    <t>災害等準備金収入</t>
    <rPh sb="0" eb="2">
      <t>サイガイ</t>
    </rPh>
    <rPh sb="2" eb="3">
      <t>トウ</t>
    </rPh>
    <rPh sb="3" eb="6">
      <t>ジュンビキン</t>
    </rPh>
    <rPh sb="6" eb="8">
      <t>シュウニュウ</t>
    </rPh>
    <phoneticPr fontId="6"/>
  </si>
  <si>
    <t>事務費支出</t>
    <rPh sb="0" eb="3">
      <t>ジムヒ</t>
    </rPh>
    <rPh sb="3" eb="5">
      <t>シシュツ</t>
    </rPh>
    <phoneticPr fontId="6"/>
  </si>
  <si>
    <t>印刷製本費支出</t>
    <rPh sb="0" eb="2">
      <t>インサツ</t>
    </rPh>
    <rPh sb="2" eb="4">
      <t>セイホン</t>
    </rPh>
    <rPh sb="4" eb="5">
      <t>ヒ</t>
    </rPh>
    <rPh sb="5" eb="7">
      <t>シシュツ</t>
    </rPh>
    <phoneticPr fontId="6"/>
  </si>
  <si>
    <t>障害児・者福祉活動費</t>
    <rPh sb="0" eb="1">
      <t>ショウ</t>
    </rPh>
    <rPh sb="1" eb="2">
      <t>ガイ</t>
    </rPh>
    <rPh sb="2" eb="3">
      <t>ジ</t>
    </rPh>
    <rPh sb="4" eb="5">
      <t>シャ</t>
    </rPh>
    <rPh sb="5" eb="7">
      <t>フクシ</t>
    </rPh>
    <rPh sb="7" eb="9">
      <t>カツドウ</t>
    </rPh>
    <rPh sb="9" eb="10">
      <t>ヒ</t>
    </rPh>
    <phoneticPr fontId="2"/>
  </si>
  <si>
    <t>災害ボランティア支援事業費</t>
    <rPh sb="0" eb="2">
      <t>サイガイ</t>
    </rPh>
    <rPh sb="8" eb="10">
      <t>シエン</t>
    </rPh>
    <rPh sb="10" eb="13">
      <t>ジギョウヒ</t>
    </rPh>
    <phoneticPr fontId="6"/>
  </si>
  <si>
    <t>県社協受託金収入</t>
    <rPh sb="0" eb="1">
      <t>ケン</t>
    </rPh>
    <rPh sb="1" eb="3">
      <t>シャキョウ</t>
    </rPh>
    <rPh sb="3" eb="5">
      <t>ジュタク</t>
    </rPh>
    <rPh sb="5" eb="6">
      <t>キン</t>
    </rPh>
    <rPh sb="6" eb="8">
      <t>シュウニュウ</t>
    </rPh>
    <phoneticPr fontId="6"/>
  </si>
  <si>
    <t>事務消耗品費支出</t>
    <rPh sb="0" eb="2">
      <t>ジム</t>
    </rPh>
    <rPh sb="2" eb="4">
      <t>ショウモウ</t>
    </rPh>
    <rPh sb="4" eb="5">
      <t>ヒン</t>
    </rPh>
    <rPh sb="5" eb="6">
      <t>ヒ</t>
    </rPh>
    <rPh sb="6" eb="8">
      <t>シシュツ</t>
    </rPh>
    <phoneticPr fontId="6"/>
  </si>
  <si>
    <t>受取利息配当金収入</t>
    <rPh sb="0" eb="2">
      <t>ウケトリ</t>
    </rPh>
    <rPh sb="2" eb="4">
      <t>リソク</t>
    </rPh>
    <rPh sb="4" eb="7">
      <t>ハイトウキン</t>
    </rPh>
    <rPh sb="7" eb="9">
      <t>シュウニュウ</t>
    </rPh>
    <phoneticPr fontId="6"/>
  </si>
  <si>
    <t>器具什器費支出</t>
    <rPh sb="0" eb="2">
      <t>キグ</t>
    </rPh>
    <rPh sb="2" eb="4">
      <t>ジュウキ</t>
    </rPh>
    <rPh sb="4" eb="5">
      <t>ヒ</t>
    </rPh>
    <rPh sb="5" eb="7">
      <t>シシュツ</t>
    </rPh>
    <phoneticPr fontId="6"/>
  </si>
  <si>
    <t>手数料支出</t>
    <rPh sb="0" eb="3">
      <t>テスウリョウ</t>
    </rPh>
    <rPh sb="3" eb="5">
      <t>シシュツ</t>
    </rPh>
    <phoneticPr fontId="6"/>
  </si>
  <si>
    <t>事業活動による収支差額（３）＝（１）－（２）</t>
    <rPh sb="0" eb="2">
      <t>ジギョウ</t>
    </rPh>
    <rPh sb="2" eb="4">
      <t>カツドウ</t>
    </rPh>
    <rPh sb="7" eb="9">
      <t>シュウシ</t>
    </rPh>
    <rPh sb="9" eb="11">
      <t>サガク</t>
    </rPh>
    <phoneticPr fontId="2"/>
  </si>
  <si>
    <t>実習生指導料収入</t>
    <rPh sb="0" eb="2">
      <t>ジッシュウ</t>
    </rPh>
    <rPh sb="2" eb="3">
      <t>セイ</t>
    </rPh>
    <rPh sb="3" eb="5">
      <t>シドウ</t>
    </rPh>
    <rPh sb="5" eb="6">
      <t>リョウ</t>
    </rPh>
    <rPh sb="6" eb="8">
      <t>シュウニュウ</t>
    </rPh>
    <phoneticPr fontId="6"/>
  </si>
  <si>
    <t>介護負担金収入（一般）</t>
    <rPh sb="0" eb="2">
      <t>カイゴ</t>
    </rPh>
    <rPh sb="2" eb="5">
      <t>フタンキン</t>
    </rPh>
    <rPh sb="5" eb="7">
      <t>シュウニュウ</t>
    </rPh>
    <rPh sb="8" eb="10">
      <t>イッパン</t>
    </rPh>
    <phoneticPr fontId="2"/>
  </si>
  <si>
    <t>雑収入</t>
    <rPh sb="0" eb="3">
      <t>ザッシュウニュウ</t>
    </rPh>
    <phoneticPr fontId="6"/>
  </si>
  <si>
    <t>事務消耗品費支出</t>
    <rPh sb="0" eb="2">
      <t>ジム</t>
    </rPh>
    <rPh sb="2" eb="6">
      <t>ショウモウヒンヒ</t>
    </rPh>
    <rPh sb="6" eb="8">
      <t>シシュツ</t>
    </rPh>
    <phoneticPr fontId="2"/>
  </si>
  <si>
    <t>通信運搬費支出</t>
    <rPh sb="0" eb="5">
      <t>ツウシンウンパンヒ</t>
    </rPh>
    <rPh sb="5" eb="7">
      <t>シシュツ</t>
    </rPh>
    <phoneticPr fontId="2"/>
  </si>
  <si>
    <t>会議費支出</t>
    <rPh sb="0" eb="3">
      <t>カイギヒ</t>
    </rPh>
    <rPh sb="3" eb="5">
      <t>シシュツ</t>
    </rPh>
    <phoneticPr fontId="2"/>
  </si>
  <si>
    <t>広報費支出</t>
    <rPh sb="0" eb="2">
      <t>コウホウ</t>
    </rPh>
    <rPh sb="2" eb="3">
      <t>ヒ</t>
    </rPh>
    <rPh sb="3" eb="5">
      <t>シシュツ</t>
    </rPh>
    <phoneticPr fontId="2"/>
  </si>
  <si>
    <t>保険料支出</t>
    <rPh sb="0" eb="3">
      <t>ホケンリョウ</t>
    </rPh>
    <rPh sb="3" eb="5">
      <t>シシュツ</t>
    </rPh>
    <phoneticPr fontId="6"/>
  </si>
  <si>
    <t>消耗器具備品費支出</t>
    <rPh sb="0" eb="2">
      <t>ショウモウ</t>
    </rPh>
    <rPh sb="2" eb="4">
      <t>キグ</t>
    </rPh>
    <rPh sb="4" eb="6">
      <t>ビヒン</t>
    </rPh>
    <rPh sb="6" eb="7">
      <t>ヒ</t>
    </rPh>
    <rPh sb="7" eb="9">
      <t>シシュツ</t>
    </rPh>
    <phoneticPr fontId="6"/>
  </si>
  <si>
    <t>車輌費支出</t>
    <rPh sb="0" eb="2">
      <t>シャリョウ</t>
    </rPh>
    <rPh sb="2" eb="3">
      <t>ヒ</t>
    </rPh>
    <rPh sb="3" eb="5">
      <t>シシュツ</t>
    </rPh>
    <phoneticPr fontId="6"/>
  </si>
  <si>
    <t>諸謝金支出</t>
    <rPh sb="0" eb="1">
      <t>ショ</t>
    </rPh>
    <rPh sb="1" eb="3">
      <t>シャキン</t>
    </rPh>
    <rPh sb="3" eb="5">
      <t>シシュツ</t>
    </rPh>
    <phoneticPr fontId="6"/>
  </si>
  <si>
    <t>退職給付引当資産取崩収入</t>
    <rPh sb="0" eb="2">
      <t>タイショク</t>
    </rPh>
    <rPh sb="2" eb="4">
      <t>キュウフ</t>
    </rPh>
    <rPh sb="4" eb="6">
      <t>ヒキアテ</t>
    </rPh>
    <rPh sb="6" eb="8">
      <t>シサン</t>
    </rPh>
    <rPh sb="8" eb="10">
      <t>トリクズシ</t>
    </rPh>
    <rPh sb="10" eb="12">
      <t>シュウニュウ</t>
    </rPh>
    <phoneticPr fontId="2"/>
  </si>
  <si>
    <t>介護事業積立資産取崩収入</t>
    <rPh sb="0" eb="2">
      <t>カイゴ</t>
    </rPh>
    <rPh sb="2" eb="4">
      <t>ジギョウ</t>
    </rPh>
    <rPh sb="4" eb="6">
      <t>ツミタテ</t>
    </rPh>
    <rPh sb="6" eb="8">
      <t>シサン</t>
    </rPh>
    <rPh sb="8" eb="10">
      <t>トリクズシ</t>
    </rPh>
    <rPh sb="10" eb="12">
      <t>シュウニュウ</t>
    </rPh>
    <phoneticPr fontId="2"/>
  </si>
  <si>
    <t>車輌等購入積立資産取崩収入</t>
    <rPh sb="0" eb="3">
      <t>シャリョウトウ</t>
    </rPh>
    <rPh sb="3" eb="5">
      <t>コウニュウ</t>
    </rPh>
    <rPh sb="5" eb="7">
      <t>ツミタテ</t>
    </rPh>
    <rPh sb="7" eb="9">
      <t>シサン</t>
    </rPh>
    <rPh sb="9" eb="11">
      <t>トリクズシ</t>
    </rPh>
    <rPh sb="11" eb="13">
      <t>シュウニュウ</t>
    </rPh>
    <phoneticPr fontId="2"/>
  </si>
  <si>
    <t>サービス区分間繰入金収入</t>
    <rPh sb="4" eb="6">
      <t>クブン</t>
    </rPh>
    <rPh sb="6" eb="7">
      <t>カン</t>
    </rPh>
    <rPh sb="7" eb="9">
      <t>クリイレ</t>
    </rPh>
    <rPh sb="9" eb="10">
      <t>キン</t>
    </rPh>
    <rPh sb="10" eb="12">
      <t>シュウニュウ</t>
    </rPh>
    <phoneticPr fontId="6"/>
  </si>
  <si>
    <t>居宅介護支援サービス区分間繰入金収入</t>
    <rPh sb="0" eb="2">
      <t>キョタク</t>
    </rPh>
    <rPh sb="2" eb="4">
      <t>カイゴ</t>
    </rPh>
    <rPh sb="4" eb="6">
      <t>シエン</t>
    </rPh>
    <rPh sb="10" eb="12">
      <t>クブン</t>
    </rPh>
    <rPh sb="12" eb="13">
      <t>カン</t>
    </rPh>
    <rPh sb="13" eb="15">
      <t>クリイレ</t>
    </rPh>
    <rPh sb="15" eb="16">
      <t>キン</t>
    </rPh>
    <rPh sb="16" eb="18">
      <t>シュウニュウ</t>
    </rPh>
    <phoneticPr fontId="6"/>
  </si>
  <si>
    <t>積立資産支出</t>
    <rPh sb="0" eb="2">
      <t>ツミタテ</t>
    </rPh>
    <rPh sb="2" eb="4">
      <t>シサン</t>
    </rPh>
    <rPh sb="4" eb="6">
      <t>シシュツ</t>
    </rPh>
    <phoneticPr fontId="2"/>
  </si>
  <si>
    <t>介護事業積立資産支出</t>
    <rPh sb="0" eb="2">
      <t>カイゴ</t>
    </rPh>
    <rPh sb="2" eb="4">
      <t>ジギョウ</t>
    </rPh>
    <rPh sb="4" eb="6">
      <t>ツミタテ</t>
    </rPh>
    <rPh sb="6" eb="8">
      <t>シサン</t>
    </rPh>
    <rPh sb="8" eb="10">
      <t>シシュツ</t>
    </rPh>
    <phoneticPr fontId="2"/>
  </si>
  <si>
    <t>車輌等購入積立資産支出</t>
    <rPh sb="0" eb="3">
      <t>シャリョウトウ</t>
    </rPh>
    <rPh sb="3" eb="5">
      <t>コウニュウ</t>
    </rPh>
    <rPh sb="5" eb="7">
      <t>ツミタテ</t>
    </rPh>
    <rPh sb="7" eb="9">
      <t>シサン</t>
    </rPh>
    <rPh sb="9" eb="11">
      <t>シシュツ</t>
    </rPh>
    <phoneticPr fontId="2"/>
  </si>
  <si>
    <t>サービス区分間繰入金支出</t>
    <rPh sb="4" eb="6">
      <t>クブン</t>
    </rPh>
    <rPh sb="6" eb="7">
      <t>カン</t>
    </rPh>
    <rPh sb="7" eb="9">
      <t>クリイレ</t>
    </rPh>
    <rPh sb="9" eb="10">
      <t>キン</t>
    </rPh>
    <rPh sb="10" eb="12">
      <t>シシュツ</t>
    </rPh>
    <phoneticPr fontId="6"/>
  </si>
  <si>
    <t>居宅介護支援サービス区分間繰入金支出</t>
    <rPh sb="0" eb="2">
      <t>キョタク</t>
    </rPh>
    <rPh sb="2" eb="4">
      <t>カイゴ</t>
    </rPh>
    <rPh sb="4" eb="6">
      <t>シエン</t>
    </rPh>
    <rPh sb="10" eb="12">
      <t>クブン</t>
    </rPh>
    <rPh sb="12" eb="13">
      <t>カン</t>
    </rPh>
    <rPh sb="13" eb="15">
      <t>クリイレ</t>
    </rPh>
    <rPh sb="15" eb="16">
      <t>キン</t>
    </rPh>
    <rPh sb="16" eb="18">
      <t>シシュツ</t>
    </rPh>
    <phoneticPr fontId="6"/>
  </si>
  <si>
    <t>その他の活動支出計（８）</t>
    <rPh sb="2" eb="3">
      <t>タ</t>
    </rPh>
    <rPh sb="4" eb="6">
      <t>カツドウ</t>
    </rPh>
    <rPh sb="6" eb="8">
      <t>シシュツ</t>
    </rPh>
    <rPh sb="8" eb="9">
      <t>ケイ</t>
    </rPh>
    <phoneticPr fontId="2"/>
  </si>
  <si>
    <t>訪問介護サービス区分間繰入金支出</t>
    <rPh sb="0" eb="2">
      <t>ホウモン</t>
    </rPh>
    <rPh sb="2" eb="4">
      <t>カイゴ</t>
    </rPh>
    <rPh sb="8" eb="10">
      <t>クブン</t>
    </rPh>
    <rPh sb="10" eb="11">
      <t>カン</t>
    </rPh>
    <rPh sb="11" eb="13">
      <t>クリイレ</t>
    </rPh>
    <rPh sb="13" eb="14">
      <t>キン</t>
    </rPh>
    <rPh sb="14" eb="16">
      <t>シシュツ</t>
    </rPh>
    <phoneticPr fontId="6"/>
  </si>
  <si>
    <t>訪問介護サービス区分間繰入金収入</t>
    <rPh sb="0" eb="2">
      <t>ホウモン</t>
    </rPh>
    <rPh sb="2" eb="4">
      <t>カイゴ</t>
    </rPh>
    <rPh sb="8" eb="10">
      <t>クブン</t>
    </rPh>
    <rPh sb="10" eb="11">
      <t>カン</t>
    </rPh>
    <rPh sb="11" eb="13">
      <t>クリイレ</t>
    </rPh>
    <rPh sb="13" eb="14">
      <t>キン</t>
    </rPh>
    <rPh sb="14" eb="16">
      <t>シュウニュウ</t>
    </rPh>
    <phoneticPr fontId="6"/>
  </si>
  <si>
    <t>器具及び備品取得支出</t>
    <rPh sb="0" eb="2">
      <t>キグ</t>
    </rPh>
    <rPh sb="2" eb="3">
      <t>オヨ</t>
    </rPh>
    <rPh sb="4" eb="6">
      <t>ビヒン</t>
    </rPh>
    <rPh sb="6" eb="8">
      <t>シュトク</t>
    </rPh>
    <rPh sb="8" eb="10">
      <t>シシュツ</t>
    </rPh>
    <phoneticPr fontId="6"/>
  </si>
  <si>
    <t>ソフトウェア取得支出</t>
    <rPh sb="6" eb="8">
      <t>シュトク</t>
    </rPh>
    <rPh sb="8" eb="10">
      <t>シシュツ</t>
    </rPh>
    <phoneticPr fontId="6"/>
  </si>
  <si>
    <t>固定資産除却・廃棄支出</t>
    <rPh sb="0" eb="2">
      <t>コテイ</t>
    </rPh>
    <rPh sb="2" eb="4">
      <t>シサン</t>
    </rPh>
    <rPh sb="4" eb="6">
      <t>ジョキャク</t>
    </rPh>
    <rPh sb="7" eb="9">
      <t>ハイキ</t>
    </rPh>
    <rPh sb="9" eb="11">
      <t>シシュツ</t>
    </rPh>
    <phoneticPr fontId="6"/>
  </si>
  <si>
    <t>地域福祉拠点区分</t>
    <rPh sb="0" eb="2">
      <t>チイキ</t>
    </rPh>
    <rPh sb="2" eb="4">
      <t>フクシ</t>
    </rPh>
    <rPh sb="4" eb="6">
      <t>キョテン</t>
    </rPh>
    <rPh sb="6" eb="8">
      <t>クブン</t>
    </rPh>
    <phoneticPr fontId="2"/>
  </si>
  <si>
    <t>法人運営サービス区分</t>
    <rPh sb="0" eb="2">
      <t>ホウジン</t>
    </rPh>
    <rPh sb="2" eb="4">
      <t>ウンエイ</t>
    </rPh>
    <rPh sb="8" eb="10">
      <t>クブン</t>
    </rPh>
    <phoneticPr fontId="2"/>
  </si>
  <si>
    <t>地域福祉サービス区分</t>
    <rPh sb="0" eb="2">
      <t>チイキ</t>
    </rPh>
    <rPh sb="2" eb="4">
      <t>フクシ</t>
    </rPh>
    <rPh sb="8" eb="10">
      <t>クブン</t>
    </rPh>
    <phoneticPr fontId="2"/>
  </si>
  <si>
    <t>法人運営サービス区分間繰入金収入</t>
    <rPh sb="0" eb="2">
      <t>ホウジン</t>
    </rPh>
    <rPh sb="2" eb="4">
      <t>ウンエイ</t>
    </rPh>
    <rPh sb="8" eb="10">
      <t>クブン</t>
    </rPh>
    <rPh sb="10" eb="11">
      <t>カン</t>
    </rPh>
    <rPh sb="11" eb="13">
      <t>クリイレ</t>
    </rPh>
    <rPh sb="13" eb="14">
      <t>キン</t>
    </rPh>
    <rPh sb="14" eb="16">
      <t>シュウニュウ</t>
    </rPh>
    <phoneticPr fontId="6"/>
  </si>
  <si>
    <t>基金積立資産取崩収入</t>
    <rPh sb="0" eb="2">
      <t>キキン</t>
    </rPh>
    <rPh sb="2" eb="4">
      <t>ツミタテ</t>
    </rPh>
    <rPh sb="4" eb="6">
      <t>シサン</t>
    </rPh>
    <rPh sb="6" eb="8">
      <t>トリクズシ</t>
    </rPh>
    <rPh sb="8" eb="10">
      <t>シュウニュウ</t>
    </rPh>
    <phoneticPr fontId="2"/>
  </si>
  <si>
    <t>梨の実基金積立資産取崩収入</t>
    <rPh sb="0" eb="1">
      <t>ナシ</t>
    </rPh>
    <rPh sb="2" eb="3">
      <t>ミ</t>
    </rPh>
    <rPh sb="3" eb="5">
      <t>キキン</t>
    </rPh>
    <rPh sb="5" eb="7">
      <t>ツミタテ</t>
    </rPh>
    <rPh sb="7" eb="9">
      <t>シサン</t>
    </rPh>
    <rPh sb="9" eb="11">
      <t>トリクズシ</t>
    </rPh>
    <rPh sb="11" eb="13">
      <t>シュウニュウ</t>
    </rPh>
    <phoneticPr fontId="2"/>
  </si>
  <si>
    <t>梨の実基金積立資産支出</t>
    <rPh sb="0" eb="1">
      <t>ナシ</t>
    </rPh>
    <rPh sb="2" eb="3">
      <t>ミ</t>
    </rPh>
    <rPh sb="3" eb="5">
      <t>キキン</t>
    </rPh>
    <rPh sb="5" eb="7">
      <t>ツミタテ</t>
    </rPh>
    <rPh sb="7" eb="9">
      <t>シサン</t>
    </rPh>
    <rPh sb="9" eb="11">
      <t>シシュツ</t>
    </rPh>
    <phoneticPr fontId="6"/>
  </si>
  <si>
    <t>法人運営サービス区分間繰入金支出</t>
    <rPh sb="0" eb="2">
      <t>ホウジン</t>
    </rPh>
    <rPh sb="2" eb="4">
      <t>ウンエイ</t>
    </rPh>
    <rPh sb="8" eb="10">
      <t>クブン</t>
    </rPh>
    <rPh sb="10" eb="11">
      <t>カン</t>
    </rPh>
    <rPh sb="11" eb="13">
      <t>クリイレ</t>
    </rPh>
    <rPh sb="13" eb="14">
      <t>キン</t>
    </rPh>
    <rPh sb="14" eb="16">
      <t>シシュツ</t>
    </rPh>
    <phoneticPr fontId="6"/>
  </si>
  <si>
    <t>地域福祉サービス区分間繰入金支出</t>
    <rPh sb="0" eb="2">
      <t>チイキ</t>
    </rPh>
    <rPh sb="2" eb="4">
      <t>フクシ</t>
    </rPh>
    <rPh sb="8" eb="10">
      <t>クブン</t>
    </rPh>
    <rPh sb="10" eb="11">
      <t>カン</t>
    </rPh>
    <rPh sb="11" eb="13">
      <t>クリイレ</t>
    </rPh>
    <rPh sb="13" eb="14">
      <t>キン</t>
    </rPh>
    <rPh sb="14" eb="16">
      <t>シシュツ</t>
    </rPh>
    <phoneticPr fontId="6"/>
  </si>
  <si>
    <t>検診・予防接種</t>
    <rPh sb="0" eb="2">
      <t>ケンシン</t>
    </rPh>
    <rPh sb="3" eb="5">
      <t>ヨボウ</t>
    </rPh>
    <rPh sb="5" eb="7">
      <t>セッシュ</t>
    </rPh>
    <phoneticPr fontId="6"/>
  </si>
  <si>
    <t>HP維持費</t>
    <rPh sb="2" eb="5">
      <t>イジヒ</t>
    </rPh>
    <phoneticPr fontId="6"/>
  </si>
  <si>
    <t>会計事務指導料</t>
    <rPh sb="0" eb="2">
      <t>カイケイ</t>
    </rPh>
    <rPh sb="2" eb="4">
      <t>ジム</t>
    </rPh>
    <rPh sb="4" eb="6">
      <t>シドウ</t>
    </rPh>
    <rPh sb="6" eb="7">
      <t>リョウ</t>
    </rPh>
    <phoneticPr fontId="6"/>
  </si>
  <si>
    <t>車保険料</t>
    <rPh sb="0" eb="1">
      <t>クルマ</t>
    </rPh>
    <rPh sb="1" eb="4">
      <t>ホケンリョウ</t>
    </rPh>
    <phoneticPr fontId="6"/>
  </si>
  <si>
    <t>火災見舞・線香</t>
    <rPh sb="0" eb="2">
      <t>カサイ</t>
    </rPh>
    <rPh sb="2" eb="4">
      <t>ミマイ</t>
    </rPh>
    <rPh sb="5" eb="7">
      <t>センコウ</t>
    </rPh>
    <phoneticPr fontId="6"/>
  </si>
  <si>
    <t>ボランティア車賃</t>
    <rPh sb="6" eb="7">
      <t>シャ</t>
    </rPh>
    <rPh sb="7" eb="8">
      <t>チン</t>
    </rPh>
    <phoneticPr fontId="6"/>
  </si>
  <si>
    <t>その他の活動収入計（４）</t>
    <rPh sb="2" eb="3">
      <t>タ</t>
    </rPh>
    <rPh sb="4" eb="6">
      <t>カツドウ</t>
    </rPh>
    <rPh sb="6" eb="9">
      <t>シュウニュウケイ</t>
    </rPh>
    <phoneticPr fontId="2"/>
  </si>
  <si>
    <t>その他の活動支出計（５）</t>
    <rPh sb="2" eb="3">
      <t>タ</t>
    </rPh>
    <rPh sb="4" eb="6">
      <t>カツドウ</t>
    </rPh>
    <rPh sb="6" eb="8">
      <t>シシュツ</t>
    </rPh>
    <rPh sb="8" eb="9">
      <t>ケイ</t>
    </rPh>
    <phoneticPr fontId="2"/>
  </si>
  <si>
    <t>その他の活動による収支差額（６）＝（４）-（５）</t>
    <rPh sb="2" eb="3">
      <t>タ</t>
    </rPh>
    <rPh sb="4" eb="6">
      <t>カツドウ</t>
    </rPh>
    <rPh sb="9" eb="11">
      <t>シュウシ</t>
    </rPh>
    <rPh sb="11" eb="13">
      <t>サガク</t>
    </rPh>
    <phoneticPr fontId="2"/>
  </si>
  <si>
    <t>当期末資金収支差額合計（６）＝（３）+（５）</t>
    <rPh sb="0" eb="1">
      <t>トウ</t>
    </rPh>
    <rPh sb="1" eb="3">
      <t>キマツ</t>
    </rPh>
    <rPh sb="3" eb="5">
      <t>シキン</t>
    </rPh>
    <rPh sb="5" eb="7">
      <t>シュウシ</t>
    </rPh>
    <rPh sb="7" eb="9">
      <t>サガク</t>
    </rPh>
    <rPh sb="9" eb="11">
      <t>ゴウケイ</t>
    </rPh>
    <phoneticPr fontId="2"/>
  </si>
  <si>
    <t>当期末資金収支差額合計（７）＝（３）+（６）</t>
    <rPh sb="0" eb="1">
      <t>トウ</t>
    </rPh>
    <rPh sb="1" eb="3">
      <t>キマツ</t>
    </rPh>
    <rPh sb="3" eb="5">
      <t>シキン</t>
    </rPh>
    <rPh sb="5" eb="7">
      <t>シュウシ</t>
    </rPh>
    <rPh sb="7" eb="9">
      <t>サガク</t>
    </rPh>
    <rPh sb="9" eb="11">
      <t>ゴウケイ</t>
    </rPh>
    <phoneticPr fontId="2"/>
  </si>
  <si>
    <t>前期末支払資金残高（８）</t>
    <rPh sb="0" eb="3">
      <t>ゼンキマツ</t>
    </rPh>
    <rPh sb="3" eb="5">
      <t>シハライ</t>
    </rPh>
    <rPh sb="5" eb="7">
      <t>シキン</t>
    </rPh>
    <rPh sb="7" eb="9">
      <t>ザンダカ</t>
    </rPh>
    <phoneticPr fontId="2"/>
  </si>
  <si>
    <t>当期末支払資金残高（９）＝（７）+（８）</t>
    <rPh sb="0" eb="1">
      <t>トウ</t>
    </rPh>
    <rPh sb="1" eb="3">
      <t>キマツ</t>
    </rPh>
    <rPh sb="3" eb="5">
      <t>シハライ</t>
    </rPh>
    <rPh sb="5" eb="7">
      <t>シキン</t>
    </rPh>
    <rPh sb="7" eb="9">
      <t>ザンダカ</t>
    </rPh>
    <phoneticPr fontId="2"/>
  </si>
  <si>
    <t>雑収入</t>
    <rPh sb="0" eb="3">
      <t>ザッシュウニュウ</t>
    </rPh>
    <phoneticPr fontId="6"/>
  </si>
  <si>
    <t>当期末資金収支差額合計（４）＝（３）</t>
    <rPh sb="0" eb="1">
      <t>トウ</t>
    </rPh>
    <rPh sb="1" eb="3">
      <t>キマツ</t>
    </rPh>
    <rPh sb="3" eb="5">
      <t>シキン</t>
    </rPh>
    <rPh sb="5" eb="7">
      <t>シュウシ</t>
    </rPh>
    <rPh sb="7" eb="9">
      <t>サガク</t>
    </rPh>
    <rPh sb="9" eb="11">
      <t>ゴウケイ</t>
    </rPh>
    <phoneticPr fontId="2"/>
  </si>
  <si>
    <t>前期末支払資金残高（５）</t>
    <rPh sb="0" eb="3">
      <t>ゼンキマツ</t>
    </rPh>
    <rPh sb="3" eb="5">
      <t>シハライ</t>
    </rPh>
    <rPh sb="5" eb="7">
      <t>シキン</t>
    </rPh>
    <rPh sb="7" eb="9">
      <t>ザンダカ</t>
    </rPh>
    <phoneticPr fontId="2"/>
  </si>
  <si>
    <t>当期末支払資金残高（６）＝（４）+（５）</t>
    <rPh sb="0" eb="1">
      <t>トウ</t>
    </rPh>
    <rPh sb="1" eb="3">
      <t>キマツ</t>
    </rPh>
    <rPh sb="3" eb="5">
      <t>シハライ</t>
    </rPh>
    <rPh sb="5" eb="7">
      <t>シキン</t>
    </rPh>
    <rPh sb="7" eb="9">
      <t>ザンダカ</t>
    </rPh>
    <phoneticPr fontId="2"/>
  </si>
  <si>
    <t>その他の活動収入（４）</t>
    <rPh sb="2" eb="3">
      <t>タ</t>
    </rPh>
    <rPh sb="4" eb="6">
      <t>カツドウ</t>
    </rPh>
    <rPh sb="6" eb="8">
      <t>シュウニュウ</t>
    </rPh>
    <phoneticPr fontId="6"/>
  </si>
  <si>
    <t>その他の活動による収支（５）＝（４）</t>
    <rPh sb="2" eb="3">
      <t>タ</t>
    </rPh>
    <rPh sb="4" eb="6">
      <t>カツドウ</t>
    </rPh>
    <rPh sb="9" eb="11">
      <t>シュウシ</t>
    </rPh>
    <phoneticPr fontId="2"/>
  </si>
  <si>
    <t>前期末支払資金残高（７）</t>
    <rPh sb="0" eb="3">
      <t>ゼンキマツ</t>
    </rPh>
    <rPh sb="3" eb="5">
      <t>シハライ</t>
    </rPh>
    <rPh sb="5" eb="7">
      <t>シキン</t>
    </rPh>
    <rPh sb="7" eb="9">
      <t>ザンダカ</t>
    </rPh>
    <phoneticPr fontId="2"/>
  </si>
  <si>
    <t>当期末支払資金残高（８）＝（６）+（７）</t>
    <rPh sb="0" eb="1">
      <t>トウ</t>
    </rPh>
    <rPh sb="1" eb="3">
      <t>キマツ</t>
    </rPh>
    <rPh sb="3" eb="5">
      <t>シハライ</t>
    </rPh>
    <rPh sb="5" eb="7">
      <t>シキン</t>
    </rPh>
    <rPh sb="7" eb="9">
      <t>ザンダカ</t>
    </rPh>
    <phoneticPr fontId="2"/>
  </si>
  <si>
    <t>保健衛生費支出</t>
    <rPh sb="0" eb="2">
      <t>ホケン</t>
    </rPh>
    <rPh sb="2" eb="5">
      <t>エイセイヒ</t>
    </rPh>
    <rPh sb="5" eb="7">
      <t>シシュツ</t>
    </rPh>
    <phoneticPr fontId="6"/>
  </si>
  <si>
    <t>租税公課支出</t>
    <rPh sb="0" eb="2">
      <t>ソゼイ</t>
    </rPh>
    <rPh sb="2" eb="4">
      <t>コウカ</t>
    </rPh>
    <rPh sb="4" eb="6">
      <t>シシュツ</t>
    </rPh>
    <phoneticPr fontId="6"/>
  </si>
  <si>
    <t>施設整備等資金収支差額（６）＝（４）-（５）</t>
    <rPh sb="0" eb="2">
      <t>シセツ</t>
    </rPh>
    <rPh sb="2" eb="5">
      <t>セイビトウ</t>
    </rPh>
    <rPh sb="5" eb="7">
      <t>シキン</t>
    </rPh>
    <rPh sb="7" eb="9">
      <t>シュウシ</t>
    </rPh>
    <rPh sb="9" eb="11">
      <t>サガク</t>
    </rPh>
    <phoneticPr fontId="2"/>
  </si>
  <si>
    <t>職員被服費支出</t>
    <rPh sb="0" eb="2">
      <t>ショクイン</t>
    </rPh>
    <rPh sb="2" eb="5">
      <t>ヒフクヒ</t>
    </rPh>
    <rPh sb="5" eb="7">
      <t>シシュツ</t>
    </rPh>
    <phoneticPr fontId="6"/>
  </si>
  <si>
    <t>拠点区分間繰入金支出</t>
    <rPh sb="0" eb="2">
      <t>キョテン</t>
    </rPh>
    <rPh sb="2" eb="4">
      <t>クブン</t>
    </rPh>
    <rPh sb="4" eb="5">
      <t>カン</t>
    </rPh>
    <rPh sb="5" eb="7">
      <t>クリイレ</t>
    </rPh>
    <rPh sb="7" eb="8">
      <t>キン</t>
    </rPh>
    <rPh sb="8" eb="10">
      <t>シシュツ</t>
    </rPh>
    <phoneticPr fontId="6"/>
  </si>
  <si>
    <t>地域福祉拠点区分間繰入金支出</t>
    <rPh sb="0" eb="2">
      <t>チイキ</t>
    </rPh>
    <rPh sb="2" eb="4">
      <t>フクシ</t>
    </rPh>
    <rPh sb="4" eb="6">
      <t>キョテン</t>
    </rPh>
    <rPh sb="6" eb="8">
      <t>クブン</t>
    </rPh>
    <rPh sb="8" eb="9">
      <t>カン</t>
    </rPh>
    <rPh sb="9" eb="11">
      <t>クリイレ</t>
    </rPh>
    <rPh sb="11" eb="12">
      <t>キン</t>
    </rPh>
    <rPh sb="12" eb="14">
      <t>シシュツ</t>
    </rPh>
    <phoneticPr fontId="6"/>
  </si>
  <si>
    <t>研修研究費支出</t>
    <rPh sb="0" eb="2">
      <t>ケンシュウ</t>
    </rPh>
    <rPh sb="2" eb="5">
      <t>ケンキュウヒ</t>
    </rPh>
    <rPh sb="5" eb="7">
      <t>シシュツ</t>
    </rPh>
    <phoneticPr fontId="6"/>
  </si>
  <si>
    <t>学童保育サービス区分</t>
    <rPh sb="0" eb="2">
      <t>ガクドウ</t>
    </rPh>
    <rPh sb="2" eb="4">
      <t>ホイク</t>
    </rPh>
    <rPh sb="8" eb="10">
      <t>クブン</t>
    </rPh>
    <phoneticPr fontId="2"/>
  </si>
  <si>
    <t>共同募金サービス区分</t>
    <rPh sb="0" eb="2">
      <t>キョウドウ</t>
    </rPh>
    <rPh sb="2" eb="4">
      <t>ボキン</t>
    </rPh>
    <rPh sb="8" eb="10">
      <t>クブン</t>
    </rPh>
    <phoneticPr fontId="2"/>
  </si>
  <si>
    <t>貸付事業サービス区分</t>
    <rPh sb="0" eb="2">
      <t>カシツケ</t>
    </rPh>
    <rPh sb="2" eb="4">
      <t>ジギョウ</t>
    </rPh>
    <rPh sb="8" eb="10">
      <t>クブン</t>
    </rPh>
    <phoneticPr fontId="2"/>
  </si>
  <si>
    <t>梨の実基金サービス区分</t>
    <rPh sb="0" eb="1">
      <t>ナシ</t>
    </rPh>
    <rPh sb="2" eb="3">
      <t>ミ</t>
    </rPh>
    <rPh sb="3" eb="5">
      <t>キキン</t>
    </rPh>
    <rPh sb="9" eb="11">
      <t>クブン</t>
    </rPh>
    <phoneticPr fontId="2"/>
  </si>
  <si>
    <t>訪問介護サービス区分</t>
    <rPh sb="0" eb="2">
      <t>ホウモン</t>
    </rPh>
    <rPh sb="2" eb="4">
      <t>カイゴ</t>
    </rPh>
    <rPh sb="8" eb="10">
      <t>クブン</t>
    </rPh>
    <phoneticPr fontId="2"/>
  </si>
  <si>
    <t>居宅介護支援サービス区分</t>
    <rPh sb="0" eb="2">
      <t>キョタク</t>
    </rPh>
    <rPh sb="2" eb="4">
      <t>カイゴ</t>
    </rPh>
    <rPh sb="4" eb="6">
      <t>シエン</t>
    </rPh>
    <rPh sb="10" eb="12">
      <t>クブン</t>
    </rPh>
    <phoneticPr fontId="2"/>
  </si>
  <si>
    <t>心配ごと相談サービス区分</t>
    <rPh sb="0" eb="2">
      <t>シンパイ</t>
    </rPh>
    <rPh sb="4" eb="6">
      <t>ソウダン</t>
    </rPh>
    <rPh sb="10" eb="12">
      <t>クブン</t>
    </rPh>
    <phoneticPr fontId="2"/>
  </si>
  <si>
    <t>助成金支出</t>
    <rPh sb="0" eb="3">
      <t>ジョセイキン</t>
    </rPh>
    <rPh sb="3" eb="5">
      <t>シシュツ</t>
    </rPh>
    <phoneticPr fontId="6"/>
  </si>
  <si>
    <t>業務委託費支出</t>
    <rPh sb="0" eb="2">
      <t>ギョウム</t>
    </rPh>
    <rPh sb="2" eb="4">
      <t>イタク</t>
    </rPh>
    <rPh sb="4" eb="5">
      <t>ヒ</t>
    </rPh>
    <rPh sb="5" eb="7">
      <t>シシュツ</t>
    </rPh>
    <phoneticPr fontId="6"/>
  </si>
  <si>
    <t>保健衛生費支出</t>
    <rPh sb="0" eb="2">
      <t>ホケン</t>
    </rPh>
    <rPh sb="2" eb="5">
      <t>エイセイヒ</t>
    </rPh>
    <rPh sb="5" eb="7">
      <t>シシュツ</t>
    </rPh>
    <phoneticPr fontId="6"/>
  </si>
  <si>
    <t>会議費支出</t>
    <rPh sb="0" eb="3">
      <t>カイギヒ</t>
    </rPh>
    <rPh sb="3" eb="5">
      <t>シシュツ</t>
    </rPh>
    <phoneticPr fontId="6"/>
  </si>
  <si>
    <t>渉外費支出</t>
    <rPh sb="0" eb="2">
      <t>ショウガイ</t>
    </rPh>
    <rPh sb="2" eb="3">
      <t>ヒ</t>
    </rPh>
    <rPh sb="3" eb="5">
      <t>シシュツ</t>
    </rPh>
    <phoneticPr fontId="6"/>
  </si>
  <si>
    <t>事業費支出</t>
    <rPh sb="0" eb="3">
      <t>ジギョウヒ</t>
    </rPh>
    <rPh sb="3" eb="5">
      <t>シシュツ</t>
    </rPh>
    <phoneticPr fontId="6"/>
  </si>
  <si>
    <t>器具什器費支出</t>
    <rPh sb="0" eb="2">
      <t>キグ</t>
    </rPh>
    <rPh sb="2" eb="4">
      <t>ジュウキ</t>
    </rPh>
    <rPh sb="4" eb="5">
      <t>ヒ</t>
    </rPh>
    <rPh sb="5" eb="7">
      <t>シシュツ</t>
    </rPh>
    <phoneticPr fontId="6"/>
  </si>
  <si>
    <t>車輌費支出</t>
    <rPh sb="0" eb="2">
      <t>シャリョウ</t>
    </rPh>
    <rPh sb="2" eb="3">
      <t>ヒ</t>
    </rPh>
    <rPh sb="3" eb="5">
      <t>シシュツ</t>
    </rPh>
    <phoneticPr fontId="6"/>
  </si>
  <si>
    <t>諸謝金支出</t>
    <rPh sb="0" eb="1">
      <t>ショ</t>
    </rPh>
    <rPh sb="1" eb="3">
      <t>シャキン</t>
    </rPh>
    <rPh sb="3" eb="5">
      <t>シシュツ</t>
    </rPh>
    <phoneticPr fontId="6"/>
  </si>
  <si>
    <t>役職員旅費支出</t>
    <rPh sb="0" eb="3">
      <t>ヤクショクイン</t>
    </rPh>
    <rPh sb="3" eb="5">
      <t>リョヒ</t>
    </rPh>
    <rPh sb="5" eb="7">
      <t>シシュツ</t>
    </rPh>
    <phoneticPr fontId="6"/>
  </si>
  <si>
    <t>雑収入、受取利息</t>
    <rPh sb="0" eb="3">
      <t>ザッシュウニュウ</t>
    </rPh>
    <rPh sb="4" eb="6">
      <t>ウケトリ</t>
    </rPh>
    <rPh sb="6" eb="8">
      <t>リソク</t>
    </rPh>
    <phoneticPr fontId="6"/>
  </si>
  <si>
    <t>雑支出</t>
    <rPh sb="0" eb="1">
      <t>ザツ</t>
    </rPh>
    <rPh sb="1" eb="3">
      <t>シシュツ</t>
    </rPh>
    <phoneticPr fontId="6"/>
  </si>
  <si>
    <t>助成金支出</t>
    <rPh sb="0" eb="3">
      <t>ジョセイキン</t>
    </rPh>
    <rPh sb="3" eb="5">
      <t>シシュツ</t>
    </rPh>
    <phoneticPr fontId="6"/>
  </si>
  <si>
    <t>封筒・はがき</t>
    <rPh sb="0" eb="2">
      <t>フウトウ</t>
    </rPh>
    <phoneticPr fontId="6"/>
  </si>
  <si>
    <t>サロン送迎</t>
    <rPh sb="3" eb="5">
      <t>ソウゲイ</t>
    </rPh>
    <phoneticPr fontId="2"/>
  </si>
  <si>
    <t>労保を上乗せ</t>
    <rPh sb="0" eb="1">
      <t>ロウ</t>
    </rPh>
    <rPh sb="1" eb="2">
      <t>ホ</t>
    </rPh>
    <rPh sb="3" eb="5">
      <t>ウワノ</t>
    </rPh>
    <phoneticPr fontId="6"/>
  </si>
  <si>
    <t>社協・ボランティア活動保険</t>
    <rPh sb="0" eb="2">
      <t>シャキョウ</t>
    </rPh>
    <rPh sb="9" eb="11">
      <t>カツドウ</t>
    </rPh>
    <rPh sb="11" eb="13">
      <t>ホケン</t>
    </rPh>
    <phoneticPr fontId="6"/>
  </si>
  <si>
    <t>火災見舞金等</t>
    <rPh sb="0" eb="2">
      <t>カサイ</t>
    </rPh>
    <rPh sb="2" eb="4">
      <t>ミマイ</t>
    </rPh>
    <rPh sb="4" eb="5">
      <t>キン</t>
    </rPh>
    <rPh sb="5" eb="6">
      <t>トウ</t>
    </rPh>
    <phoneticPr fontId="6"/>
  </si>
  <si>
    <t>火災見舞金</t>
    <rPh sb="0" eb="2">
      <t>カサイ</t>
    </rPh>
    <rPh sb="2" eb="4">
      <t>ミマイ</t>
    </rPh>
    <rPh sb="4" eb="5">
      <t>キン</t>
    </rPh>
    <phoneticPr fontId="6"/>
  </si>
  <si>
    <t>老100000手押40000</t>
    <rPh sb="0" eb="1">
      <t>ロウ</t>
    </rPh>
    <rPh sb="7" eb="9">
      <t>テオ</t>
    </rPh>
    <phoneticPr fontId="6"/>
  </si>
  <si>
    <t>身50000知45000</t>
    <rPh sb="0" eb="1">
      <t>ミ</t>
    </rPh>
    <rPh sb="6" eb="7">
      <t>チ</t>
    </rPh>
    <phoneticPr fontId="6"/>
  </si>
  <si>
    <t>民生委員実費弁償</t>
    <rPh sb="0" eb="2">
      <t>ミンセイ</t>
    </rPh>
    <rPh sb="2" eb="4">
      <t>イイン</t>
    </rPh>
    <rPh sb="4" eb="6">
      <t>ジッピ</t>
    </rPh>
    <rPh sb="6" eb="8">
      <t>ベンショウ</t>
    </rPh>
    <phoneticPr fontId="6"/>
  </si>
  <si>
    <t>3000×34名</t>
    <rPh sb="7" eb="8">
      <t>メイ</t>
    </rPh>
    <phoneticPr fontId="6"/>
  </si>
  <si>
    <t>町150000社協70000</t>
    <rPh sb="0" eb="1">
      <t>マチ</t>
    </rPh>
    <rPh sb="7" eb="9">
      <t>シャキョウ</t>
    </rPh>
    <phoneticPr fontId="6"/>
  </si>
  <si>
    <t>介護の電話代の一部を</t>
    <rPh sb="0" eb="2">
      <t>カイゴ</t>
    </rPh>
    <rPh sb="3" eb="5">
      <t>デンワ</t>
    </rPh>
    <rPh sb="5" eb="6">
      <t>ダイ</t>
    </rPh>
    <rPh sb="7" eb="9">
      <t>イチブ</t>
    </rPh>
    <phoneticPr fontId="6"/>
  </si>
  <si>
    <t>修繕費支出</t>
    <rPh sb="0" eb="3">
      <t>シュウゼンヒ</t>
    </rPh>
    <rPh sb="3" eb="5">
      <t>シシュツ</t>
    </rPh>
    <phoneticPr fontId="6"/>
  </si>
  <si>
    <t>業務委託費支出</t>
    <rPh sb="0" eb="2">
      <t>ギョウム</t>
    </rPh>
    <rPh sb="2" eb="4">
      <t>イタク</t>
    </rPh>
    <rPh sb="4" eb="5">
      <t>ヒ</t>
    </rPh>
    <rPh sb="5" eb="7">
      <t>シシュツ</t>
    </rPh>
    <phoneticPr fontId="6"/>
  </si>
  <si>
    <t>拠点区分間繰入金支出</t>
    <rPh sb="0" eb="2">
      <t>キョテン</t>
    </rPh>
    <rPh sb="2" eb="4">
      <t>クブン</t>
    </rPh>
    <rPh sb="4" eb="5">
      <t>カン</t>
    </rPh>
    <rPh sb="5" eb="7">
      <t>クリイレ</t>
    </rPh>
    <rPh sb="7" eb="8">
      <t>キン</t>
    </rPh>
    <rPh sb="8" eb="10">
      <t>シシュツ</t>
    </rPh>
    <phoneticPr fontId="6"/>
  </si>
  <si>
    <t>介護事業拠点区分間繰入金支出</t>
    <rPh sb="0" eb="2">
      <t>カイゴ</t>
    </rPh>
    <rPh sb="2" eb="4">
      <t>ジギョウ</t>
    </rPh>
    <rPh sb="4" eb="6">
      <t>キョテン</t>
    </rPh>
    <rPh sb="6" eb="8">
      <t>クブン</t>
    </rPh>
    <rPh sb="8" eb="9">
      <t>カン</t>
    </rPh>
    <rPh sb="9" eb="11">
      <t>クリイレ</t>
    </rPh>
    <rPh sb="11" eb="12">
      <t>キン</t>
    </rPh>
    <rPh sb="12" eb="14">
      <t>シシュツ</t>
    </rPh>
    <phoneticPr fontId="6"/>
  </si>
  <si>
    <t>拠点区分間繰入金収入</t>
    <rPh sb="0" eb="2">
      <t>キョテン</t>
    </rPh>
    <rPh sb="2" eb="4">
      <t>クブン</t>
    </rPh>
    <rPh sb="4" eb="5">
      <t>カン</t>
    </rPh>
    <rPh sb="5" eb="7">
      <t>クリイレ</t>
    </rPh>
    <rPh sb="7" eb="8">
      <t>キン</t>
    </rPh>
    <rPh sb="8" eb="10">
      <t>シュウニュウ</t>
    </rPh>
    <phoneticPr fontId="6"/>
  </si>
  <si>
    <t>地域福祉拠点区分間繰入金収入</t>
    <rPh sb="0" eb="2">
      <t>チイキ</t>
    </rPh>
    <rPh sb="2" eb="4">
      <t>フクシ</t>
    </rPh>
    <rPh sb="4" eb="6">
      <t>キョテン</t>
    </rPh>
    <rPh sb="6" eb="8">
      <t>クブン</t>
    </rPh>
    <rPh sb="8" eb="9">
      <t>カン</t>
    </rPh>
    <rPh sb="9" eb="11">
      <t>クリイレ</t>
    </rPh>
    <rPh sb="11" eb="12">
      <t>キン</t>
    </rPh>
    <rPh sb="12" eb="14">
      <t>シュウニュウ</t>
    </rPh>
    <phoneticPr fontId="6"/>
  </si>
  <si>
    <t>介護事業拠点区分間繰入金収入</t>
    <rPh sb="0" eb="2">
      <t>カイゴ</t>
    </rPh>
    <rPh sb="2" eb="4">
      <t>ジギョウ</t>
    </rPh>
    <rPh sb="4" eb="6">
      <t>キョテン</t>
    </rPh>
    <rPh sb="6" eb="8">
      <t>クブン</t>
    </rPh>
    <rPh sb="8" eb="9">
      <t>カン</t>
    </rPh>
    <rPh sb="9" eb="11">
      <t>クリイレ</t>
    </rPh>
    <rPh sb="11" eb="12">
      <t>キン</t>
    </rPh>
    <rPh sb="12" eb="14">
      <t>シュウニュウ</t>
    </rPh>
    <phoneticPr fontId="6"/>
  </si>
  <si>
    <t>地域福祉拠点区分間繰入金支出</t>
    <rPh sb="0" eb="2">
      <t>チイキ</t>
    </rPh>
    <rPh sb="2" eb="4">
      <t>フクシ</t>
    </rPh>
    <rPh sb="4" eb="6">
      <t>キョテン</t>
    </rPh>
    <rPh sb="6" eb="8">
      <t>クブン</t>
    </rPh>
    <rPh sb="8" eb="9">
      <t>カン</t>
    </rPh>
    <rPh sb="9" eb="11">
      <t>クリイレ</t>
    </rPh>
    <rPh sb="11" eb="12">
      <t>キン</t>
    </rPh>
    <rPh sb="12" eb="14">
      <t>シシュツ</t>
    </rPh>
    <phoneticPr fontId="6"/>
  </si>
  <si>
    <t>介護事業拠点区分</t>
    <rPh sb="0" eb="2">
      <t>カイゴ</t>
    </rPh>
    <rPh sb="2" eb="4">
      <t>ジギョウ</t>
    </rPh>
    <rPh sb="4" eb="6">
      <t>キョテン</t>
    </rPh>
    <rPh sb="6" eb="8">
      <t>クブン</t>
    </rPh>
    <phoneticPr fontId="2"/>
  </si>
  <si>
    <t>芳賀町社会福祉協議会</t>
    <rPh sb="0" eb="10">
      <t>ハガマチシャカイフクシキョウギカイ</t>
    </rPh>
    <phoneticPr fontId="6"/>
  </si>
  <si>
    <t>助成金支出</t>
    <rPh sb="0" eb="3">
      <t>ジョセイキン</t>
    </rPh>
    <rPh sb="3" eb="5">
      <t>シシュツ</t>
    </rPh>
    <phoneticPr fontId="6"/>
  </si>
  <si>
    <t>施設整備等支出計（４）</t>
    <rPh sb="0" eb="2">
      <t>シセツ</t>
    </rPh>
    <rPh sb="2" eb="5">
      <t>セイビトウ</t>
    </rPh>
    <rPh sb="5" eb="7">
      <t>シシュツ</t>
    </rPh>
    <rPh sb="7" eb="8">
      <t>ケイ</t>
    </rPh>
    <phoneticPr fontId="2"/>
  </si>
  <si>
    <t>施設整備等による収支差額（５）＝（４）</t>
    <rPh sb="0" eb="2">
      <t>シセツ</t>
    </rPh>
    <rPh sb="2" eb="5">
      <t>セイビトウ</t>
    </rPh>
    <rPh sb="8" eb="10">
      <t>シュウシ</t>
    </rPh>
    <rPh sb="10" eb="12">
      <t>サガク</t>
    </rPh>
    <phoneticPr fontId="2"/>
  </si>
  <si>
    <t>その他の活動収入計（６）</t>
    <rPh sb="2" eb="3">
      <t>タ</t>
    </rPh>
    <rPh sb="4" eb="6">
      <t>カツドウ</t>
    </rPh>
    <rPh sb="6" eb="8">
      <t>シュウニュウ</t>
    </rPh>
    <rPh sb="8" eb="9">
      <t>ケイ</t>
    </rPh>
    <phoneticPr fontId="2"/>
  </si>
  <si>
    <t>その他の活動支出計（７）</t>
    <rPh sb="2" eb="3">
      <t>タ</t>
    </rPh>
    <rPh sb="4" eb="6">
      <t>カツドウ</t>
    </rPh>
    <rPh sb="6" eb="8">
      <t>シシュツ</t>
    </rPh>
    <rPh sb="8" eb="9">
      <t>ケイ</t>
    </rPh>
    <phoneticPr fontId="2"/>
  </si>
  <si>
    <t>その他の活動による収支差額（８）＝（６）-（７）</t>
    <rPh sb="2" eb="3">
      <t>タ</t>
    </rPh>
    <rPh sb="4" eb="6">
      <t>カツドウ</t>
    </rPh>
    <rPh sb="9" eb="11">
      <t>シュウシ</t>
    </rPh>
    <rPh sb="11" eb="12">
      <t>サ</t>
    </rPh>
    <rPh sb="12" eb="13">
      <t>ガク</t>
    </rPh>
    <phoneticPr fontId="2"/>
  </si>
  <si>
    <t>予備費（９）</t>
    <rPh sb="0" eb="3">
      <t>ヨビヒ</t>
    </rPh>
    <phoneticPr fontId="2"/>
  </si>
  <si>
    <t>当期末資金収支差額合計（１０）＝（３）+（５）+（８）-（９）</t>
    <rPh sb="0" eb="1">
      <t>トウ</t>
    </rPh>
    <rPh sb="1" eb="3">
      <t>キマツ</t>
    </rPh>
    <rPh sb="3" eb="5">
      <t>シキン</t>
    </rPh>
    <rPh sb="5" eb="7">
      <t>シュウシ</t>
    </rPh>
    <rPh sb="7" eb="9">
      <t>サガク</t>
    </rPh>
    <rPh sb="9" eb="11">
      <t>ゴウケイ</t>
    </rPh>
    <phoneticPr fontId="2"/>
  </si>
  <si>
    <t>前期末支払資金残高（１１）</t>
    <rPh sb="0" eb="3">
      <t>ゼンキマツ</t>
    </rPh>
    <rPh sb="3" eb="5">
      <t>シハライ</t>
    </rPh>
    <rPh sb="5" eb="7">
      <t>シキン</t>
    </rPh>
    <rPh sb="7" eb="9">
      <t>ザンダカ</t>
    </rPh>
    <phoneticPr fontId="2"/>
  </si>
  <si>
    <t>当期末支払資金残高（１２）＝（１０）+（１１）</t>
    <rPh sb="0" eb="1">
      <t>トウ</t>
    </rPh>
    <rPh sb="1" eb="3">
      <t>キマツ</t>
    </rPh>
    <rPh sb="3" eb="5">
      <t>シハライ</t>
    </rPh>
    <rPh sb="5" eb="7">
      <t>シキン</t>
    </rPh>
    <rPh sb="7" eb="9">
      <t>ザンダカ</t>
    </rPh>
    <phoneticPr fontId="2"/>
  </si>
  <si>
    <t>社保・労保等</t>
    <rPh sb="0" eb="1">
      <t>シャ</t>
    </rPh>
    <rPh sb="1" eb="2">
      <t>ホ</t>
    </rPh>
    <rPh sb="3" eb="4">
      <t>ロウ</t>
    </rPh>
    <rPh sb="4" eb="5">
      <t>ホ</t>
    </rPh>
    <rPh sb="5" eb="6">
      <t>トウ</t>
    </rPh>
    <phoneticPr fontId="6"/>
  </si>
  <si>
    <t>給食サービス経費</t>
    <rPh sb="0" eb="2">
      <t>キュウショク</t>
    </rPh>
    <rPh sb="6" eb="8">
      <t>ケイヒ</t>
    </rPh>
    <phoneticPr fontId="6"/>
  </si>
  <si>
    <t>社保・労保</t>
    <rPh sb="0" eb="1">
      <t>シャ</t>
    </rPh>
    <rPh sb="1" eb="2">
      <t>ホ</t>
    </rPh>
    <rPh sb="3" eb="4">
      <t>ロウ</t>
    </rPh>
    <rPh sb="4" eb="5">
      <t>ホ</t>
    </rPh>
    <phoneticPr fontId="6"/>
  </si>
  <si>
    <t>法人運営より事業費として繰入</t>
    <rPh sb="0" eb="2">
      <t>ホウジン</t>
    </rPh>
    <rPh sb="2" eb="4">
      <t>ウンエイ</t>
    </rPh>
    <rPh sb="6" eb="9">
      <t>ジギョウヒ</t>
    </rPh>
    <rPh sb="12" eb="14">
      <t>クリイレ</t>
    </rPh>
    <phoneticPr fontId="6"/>
  </si>
  <si>
    <t>梨の実より事業費として繰入</t>
    <rPh sb="0" eb="1">
      <t>ナシ</t>
    </rPh>
    <rPh sb="2" eb="3">
      <t>ミ</t>
    </rPh>
    <rPh sb="5" eb="8">
      <t>ジギョウヒ</t>
    </rPh>
    <rPh sb="11" eb="13">
      <t>クリイレ</t>
    </rPh>
    <phoneticPr fontId="6"/>
  </si>
  <si>
    <t>学童保育指導員賃金</t>
    <rPh sb="0" eb="2">
      <t>ガクドウ</t>
    </rPh>
    <rPh sb="2" eb="4">
      <t>ホイク</t>
    </rPh>
    <rPh sb="4" eb="7">
      <t>シドウイン</t>
    </rPh>
    <rPh sb="7" eb="9">
      <t>チンギン</t>
    </rPh>
    <phoneticPr fontId="6"/>
  </si>
  <si>
    <t>うがい薬　消毒液　他</t>
    <rPh sb="3" eb="4">
      <t>クスリ</t>
    </rPh>
    <rPh sb="5" eb="7">
      <t>ショウドク</t>
    </rPh>
    <rPh sb="7" eb="8">
      <t>エキ</t>
    </rPh>
    <rPh sb="9" eb="10">
      <t>ホカ</t>
    </rPh>
    <phoneticPr fontId="6"/>
  </si>
  <si>
    <t>腸内検査</t>
    <rPh sb="0" eb="2">
      <t>チョウナイ</t>
    </rPh>
    <rPh sb="2" eb="4">
      <t>ケンサ</t>
    </rPh>
    <phoneticPr fontId="6"/>
  </si>
  <si>
    <t>交流会際バス送迎代</t>
    <rPh sb="0" eb="2">
      <t>コウリュウ</t>
    </rPh>
    <rPh sb="2" eb="3">
      <t>カイ</t>
    </rPh>
    <rPh sb="3" eb="4">
      <t>サイ</t>
    </rPh>
    <rPh sb="6" eb="8">
      <t>ソウゲイ</t>
    </rPh>
    <rPh sb="8" eb="9">
      <t>ダイ</t>
    </rPh>
    <phoneticPr fontId="6"/>
  </si>
  <si>
    <t>検診・予防接種</t>
    <rPh sb="0" eb="2">
      <t>ケンシン</t>
    </rPh>
    <rPh sb="3" eb="5">
      <t>ヨボウ</t>
    </rPh>
    <rPh sb="5" eb="7">
      <t>セッシュ</t>
    </rPh>
    <phoneticPr fontId="6"/>
  </si>
  <si>
    <t>コピーリース料　他</t>
    <rPh sb="6" eb="7">
      <t>リョウ</t>
    </rPh>
    <rPh sb="8" eb="9">
      <t>ホカ</t>
    </rPh>
    <phoneticPr fontId="6"/>
  </si>
  <si>
    <t>公募助成事業　他</t>
    <rPh sb="0" eb="2">
      <t>コウボ</t>
    </rPh>
    <rPh sb="2" eb="4">
      <t>ジョセイ</t>
    </rPh>
    <rPh sb="4" eb="6">
      <t>ジギョウ</t>
    </rPh>
    <rPh sb="7" eb="8">
      <t>ホカ</t>
    </rPh>
    <phoneticPr fontId="2"/>
  </si>
  <si>
    <t>生活福祉資金事務費</t>
    <rPh sb="0" eb="2">
      <t>セイカツ</t>
    </rPh>
    <rPh sb="2" eb="4">
      <t>フクシ</t>
    </rPh>
    <rPh sb="4" eb="6">
      <t>シキン</t>
    </rPh>
    <rPh sb="6" eb="8">
      <t>ジム</t>
    </rPh>
    <rPh sb="8" eb="9">
      <t>ヒ</t>
    </rPh>
    <phoneticPr fontId="6"/>
  </si>
  <si>
    <t>法人運営へ運営費として支出</t>
    <rPh sb="0" eb="2">
      <t>ホウジン</t>
    </rPh>
    <rPh sb="2" eb="4">
      <t>ウンエイ</t>
    </rPh>
    <rPh sb="5" eb="8">
      <t>ウンエイヒ</t>
    </rPh>
    <rPh sb="11" eb="13">
      <t>シシュツ</t>
    </rPh>
    <phoneticPr fontId="6"/>
  </si>
  <si>
    <t>地域福祉へ運営費として支出</t>
    <rPh sb="0" eb="2">
      <t>チイキ</t>
    </rPh>
    <rPh sb="2" eb="4">
      <t>フクシ</t>
    </rPh>
    <rPh sb="5" eb="8">
      <t>ウンエイヒ</t>
    </rPh>
    <rPh sb="11" eb="13">
      <t>シシュツ</t>
    </rPh>
    <phoneticPr fontId="6"/>
  </si>
  <si>
    <t>福祉金庫貸付金</t>
    <rPh sb="0" eb="2">
      <t>フクシ</t>
    </rPh>
    <rPh sb="2" eb="4">
      <t>キンコ</t>
    </rPh>
    <rPh sb="4" eb="6">
      <t>カシツケ</t>
    </rPh>
    <rPh sb="6" eb="7">
      <t>キン</t>
    </rPh>
    <phoneticPr fontId="6"/>
  </si>
  <si>
    <t>赤い羽根共募配分金</t>
    <rPh sb="0" eb="1">
      <t>アカ</t>
    </rPh>
    <rPh sb="2" eb="4">
      <t>ハネ</t>
    </rPh>
    <rPh sb="4" eb="5">
      <t>キョウ</t>
    </rPh>
    <rPh sb="5" eb="6">
      <t>ボ</t>
    </rPh>
    <rPh sb="6" eb="8">
      <t>ハイブン</t>
    </rPh>
    <rPh sb="8" eb="9">
      <t>キン</t>
    </rPh>
    <phoneticPr fontId="6"/>
  </si>
  <si>
    <t>老人クラブ・手押し車助成</t>
    <rPh sb="0" eb="2">
      <t>ロウジン</t>
    </rPh>
    <rPh sb="6" eb="8">
      <t>テオ</t>
    </rPh>
    <rPh sb="9" eb="10">
      <t>グルマ</t>
    </rPh>
    <rPh sb="10" eb="12">
      <t>ジョセイ</t>
    </rPh>
    <phoneticPr fontId="6"/>
  </si>
  <si>
    <t>身障・知的団体補助</t>
    <rPh sb="0" eb="2">
      <t>シンショウ</t>
    </rPh>
    <rPh sb="3" eb="5">
      <t>チテキ</t>
    </rPh>
    <rPh sb="5" eb="7">
      <t>ダンタイ</t>
    </rPh>
    <rPh sb="7" eb="9">
      <t>ホジョ</t>
    </rPh>
    <phoneticPr fontId="6"/>
  </si>
  <si>
    <t>芳賀中ボランティア補助</t>
    <rPh sb="0" eb="2">
      <t>ハガ</t>
    </rPh>
    <rPh sb="2" eb="3">
      <t>チュウ</t>
    </rPh>
    <rPh sb="9" eb="11">
      <t>ホジョ</t>
    </rPh>
    <phoneticPr fontId="6"/>
  </si>
  <si>
    <t>母子・寡婦福祉会補助</t>
    <rPh sb="0" eb="2">
      <t>ボシ</t>
    </rPh>
    <rPh sb="3" eb="5">
      <t>カフ</t>
    </rPh>
    <rPh sb="5" eb="7">
      <t>フクシ</t>
    </rPh>
    <rPh sb="7" eb="8">
      <t>カイ</t>
    </rPh>
    <rPh sb="8" eb="10">
      <t>ホジョ</t>
    </rPh>
    <phoneticPr fontId="6"/>
  </si>
  <si>
    <t>公募助成事業　他</t>
    <rPh sb="0" eb="2">
      <t>コウボ</t>
    </rPh>
    <rPh sb="2" eb="4">
      <t>ジョセイ</t>
    </rPh>
    <rPh sb="4" eb="6">
      <t>ジギョウ</t>
    </rPh>
    <rPh sb="7" eb="8">
      <t>ホカ</t>
    </rPh>
    <phoneticPr fontId="6"/>
  </si>
  <si>
    <t>ボランティア団体補助</t>
    <rPh sb="6" eb="8">
      <t>ダンタイ</t>
    </rPh>
    <rPh sb="8" eb="10">
      <t>ホジョ</t>
    </rPh>
    <phoneticPr fontId="6"/>
  </si>
  <si>
    <t>おせち・見舞い品　他</t>
    <rPh sb="4" eb="6">
      <t>ミマ</t>
    </rPh>
    <rPh sb="7" eb="8">
      <t>ヒン</t>
    </rPh>
    <rPh sb="9" eb="10">
      <t>ホカ</t>
    </rPh>
    <phoneticPr fontId="6"/>
  </si>
  <si>
    <t>法人運営から運営費として繰入</t>
    <rPh sb="0" eb="2">
      <t>ホウジン</t>
    </rPh>
    <rPh sb="2" eb="4">
      <t>ウンエイ</t>
    </rPh>
    <rPh sb="6" eb="9">
      <t>ウンエイヒ</t>
    </rPh>
    <rPh sb="12" eb="14">
      <t>クリイレ</t>
    </rPh>
    <phoneticPr fontId="6"/>
  </si>
  <si>
    <t>梨の実から運営費として繰入</t>
    <rPh sb="0" eb="1">
      <t>ナシ</t>
    </rPh>
    <rPh sb="2" eb="3">
      <t>ミ</t>
    </rPh>
    <rPh sb="5" eb="8">
      <t>ウンエイヒ</t>
    </rPh>
    <rPh sb="11" eb="13">
      <t>クリイレ</t>
    </rPh>
    <phoneticPr fontId="6"/>
  </si>
  <si>
    <t>梨の実基金へ積立</t>
    <rPh sb="0" eb="1">
      <t>ナシ</t>
    </rPh>
    <rPh sb="2" eb="3">
      <t>ミ</t>
    </rPh>
    <rPh sb="3" eb="5">
      <t>キキン</t>
    </rPh>
    <rPh sb="6" eb="8">
      <t>ツミタテ</t>
    </rPh>
    <phoneticPr fontId="6"/>
  </si>
  <si>
    <t>地域福祉へ運営費として支出</t>
    <rPh sb="0" eb="2">
      <t>チイキ</t>
    </rPh>
    <rPh sb="2" eb="4">
      <t>フクシ</t>
    </rPh>
    <rPh sb="5" eb="8">
      <t>ウンエイヒ</t>
    </rPh>
    <rPh sb="11" eb="13">
      <t>シシュツ</t>
    </rPh>
    <phoneticPr fontId="6"/>
  </si>
  <si>
    <t>貸付事業へ運営費として支出</t>
    <rPh sb="0" eb="2">
      <t>カシツケ</t>
    </rPh>
    <rPh sb="2" eb="4">
      <t>ジギョウ</t>
    </rPh>
    <rPh sb="5" eb="8">
      <t>ウンエイヒ</t>
    </rPh>
    <rPh sb="11" eb="13">
      <t>シシュツ</t>
    </rPh>
    <phoneticPr fontId="6"/>
  </si>
  <si>
    <t>心配ごとへ運営費として支出</t>
    <rPh sb="0" eb="2">
      <t>シンパイ</t>
    </rPh>
    <rPh sb="5" eb="8">
      <t>ウンエイヒ</t>
    </rPh>
    <rPh sb="11" eb="13">
      <t>シシュツ</t>
    </rPh>
    <phoneticPr fontId="6"/>
  </si>
  <si>
    <t>車検・ガソリン代　他</t>
    <rPh sb="0" eb="2">
      <t>シャケン</t>
    </rPh>
    <rPh sb="7" eb="8">
      <t>ダイ</t>
    </rPh>
    <rPh sb="9" eb="10">
      <t>ホカ</t>
    </rPh>
    <phoneticPr fontId="6"/>
  </si>
  <si>
    <t>登記料・福祉機器メンテナンス費</t>
    <rPh sb="0" eb="2">
      <t>トウキ</t>
    </rPh>
    <rPh sb="2" eb="3">
      <t>リョウ</t>
    </rPh>
    <rPh sb="4" eb="6">
      <t>フクシ</t>
    </rPh>
    <rPh sb="6" eb="8">
      <t>キキ</t>
    </rPh>
    <rPh sb="14" eb="15">
      <t>ヒ</t>
    </rPh>
    <phoneticPr fontId="6"/>
  </si>
  <si>
    <t>対人（活動）保険</t>
    <rPh sb="0" eb="2">
      <t>タイジン</t>
    </rPh>
    <rPh sb="3" eb="5">
      <t>カツドウ</t>
    </rPh>
    <rPh sb="6" eb="8">
      <t>ホケン</t>
    </rPh>
    <phoneticPr fontId="6"/>
  </si>
  <si>
    <t>電話・郵送代</t>
    <rPh sb="0" eb="2">
      <t>デンワ</t>
    </rPh>
    <rPh sb="3" eb="5">
      <t>ユウソウ</t>
    </rPh>
    <rPh sb="5" eb="6">
      <t>ダイ</t>
    </rPh>
    <phoneticPr fontId="6"/>
  </si>
  <si>
    <t>弁当・茶　他</t>
    <rPh sb="0" eb="2">
      <t>ベントウ</t>
    </rPh>
    <rPh sb="3" eb="4">
      <t>チャ</t>
    </rPh>
    <rPh sb="5" eb="6">
      <t>ホカ</t>
    </rPh>
    <phoneticPr fontId="6"/>
  </si>
  <si>
    <t>パソコン保守　ウィルスソフト</t>
    <rPh sb="4" eb="6">
      <t>ホシュ</t>
    </rPh>
    <phoneticPr fontId="6"/>
  </si>
  <si>
    <t>地域福祉へ事業費として繰出</t>
    <rPh sb="0" eb="2">
      <t>チイキ</t>
    </rPh>
    <rPh sb="2" eb="4">
      <t>フクシ</t>
    </rPh>
    <rPh sb="5" eb="8">
      <t>ジギョウヒ</t>
    </rPh>
    <rPh sb="11" eb="12">
      <t>ク</t>
    </rPh>
    <rPh sb="12" eb="13">
      <t>ダ</t>
    </rPh>
    <phoneticPr fontId="6"/>
  </si>
  <si>
    <t>貸付事業へ事業費として繰出</t>
    <rPh sb="0" eb="2">
      <t>カシツケ</t>
    </rPh>
    <rPh sb="2" eb="4">
      <t>ジギョウ</t>
    </rPh>
    <rPh sb="5" eb="8">
      <t>ジギョウヒ</t>
    </rPh>
    <rPh sb="11" eb="12">
      <t>クリ</t>
    </rPh>
    <rPh sb="12" eb="13">
      <t>デ</t>
    </rPh>
    <phoneticPr fontId="6"/>
  </si>
  <si>
    <t>心配ごとへ事業費として繰出</t>
    <rPh sb="0" eb="2">
      <t>シンパイ</t>
    </rPh>
    <rPh sb="5" eb="8">
      <t>ジギョウヒ</t>
    </rPh>
    <rPh sb="11" eb="12">
      <t>クリ</t>
    </rPh>
    <rPh sb="12" eb="13">
      <t>デ</t>
    </rPh>
    <phoneticPr fontId="6"/>
  </si>
  <si>
    <t>調理ボランティア腸内検査</t>
    <rPh sb="0" eb="2">
      <t>チョウリ</t>
    </rPh>
    <rPh sb="8" eb="10">
      <t>チョウナイ</t>
    </rPh>
    <rPh sb="10" eb="12">
      <t>ケンサ</t>
    </rPh>
    <phoneticPr fontId="6"/>
  </si>
  <si>
    <t>業務委託</t>
    <rPh sb="0" eb="2">
      <t>ギョウム</t>
    </rPh>
    <rPh sb="2" eb="4">
      <t>イタク</t>
    </rPh>
    <phoneticPr fontId="6"/>
  </si>
  <si>
    <t>ボランティア総会経費　等</t>
    <rPh sb="6" eb="8">
      <t>ソウカイ</t>
    </rPh>
    <rPh sb="8" eb="10">
      <t>ケイヒ</t>
    </rPh>
    <rPh sb="11" eb="12">
      <t>トウ</t>
    </rPh>
    <phoneticPr fontId="6"/>
  </si>
  <si>
    <t>実務研修講師謝礼</t>
    <rPh sb="0" eb="2">
      <t>ジツム</t>
    </rPh>
    <rPh sb="2" eb="4">
      <t>ケンシュウ</t>
    </rPh>
    <rPh sb="4" eb="6">
      <t>コウシ</t>
    </rPh>
    <rPh sb="6" eb="8">
      <t>シャレイ</t>
    </rPh>
    <phoneticPr fontId="6"/>
  </si>
  <si>
    <t>事業費</t>
    <rPh sb="0" eb="3">
      <t>ジギョウヒ</t>
    </rPh>
    <phoneticPr fontId="6"/>
  </si>
  <si>
    <t>赤い羽根（＠500）</t>
    <rPh sb="0" eb="1">
      <t>アカ</t>
    </rPh>
    <rPh sb="2" eb="4">
      <t>ハネ</t>
    </rPh>
    <phoneticPr fontId="6"/>
  </si>
  <si>
    <t>歳末たすけあい（＠300）</t>
    <rPh sb="0" eb="2">
      <t>サイマツ</t>
    </rPh>
    <phoneticPr fontId="6"/>
  </si>
  <si>
    <t>火災見舞金　</t>
    <rPh sb="0" eb="2">
      <t>カサイ</t>
    </rPh>
    <rPh sb="2" eb="4">
      <t>ミマイ</t>
    </rPh>
    <rPh sb="4" eb="5">
      <t>キン</t>
    </rPh>
    <phoneticPr fontId="6"/>
  </si>
  <si>
    <t>芳賀中ボラ協力校補助</t>
    <rPh sb="0" eb="2">
      <t>ハガ</t>
    </rPh>
    <rPh sb="2" eb="3">
      <t>チュウ</t>
    </rPh>
    <rPh sb="5" eb="8">
      <t>キョウリョクコウ</t>
    </rPh>
    <rPh sb="8" eb="10">
      <t>ホジョ</t>
    </rPh>
    <phoneticPr fontId="2"/>
  </si>
  <si>
    <t>母子・寡婦福祉会補助</t>
    <rPh sb="0" eb="2">
      <t>ボシ</t>
    </rPh>
    <rPh sb="3" eb="5">
      <t>カフ</t>
    </rPh>
    <rPh sb="5" eb="7">
      <t>フクシ</t>
    </rPh>
    <rPh sb="7" eb="8">
      <t>カイ</t>
    </rPh>
    <rPh sb="8" eb="10">
      <t>ホジョ</t>
    </rPh>
    <phoneticPr fontId="2"/>
  </si>
  <si>
    <t>法人より事業費として繰入</t>
    <rPh sb="0" eb="2">
      <t>ホウジン</t>
    </rPh>
    <rPh sb="4" eb="7">
      <t>ジギョウヒ</t>
    </rPh>
    <rPh sb="10" eb="12">
      <t>クリイレ</t>
    </rPh>
    <phoneticPr fontId="6"/>
  </si>
  <si>
    <t>相談員実費弁償</t>
    <rPh sb="0" eb="3">
      <t>ソウダンイン</t>
    </rPh>
    <rPh sb="3" eb="5">
      <t>ジッピ</t>
    </rPh>
    <rPh sb="5" eb="7">
      <t>ベンショウ</t>
    </rPh>
    <phoneticPr fontId="6"/>
  </si>
  <si>
    <t>給与＋諸手当</t>
    <rPh sb="0" eb="2">
      <t>キュウヨ</t>
    </rPh>
    <rPh sb="3" eb="6">
      <t>ショテアテ</t>
    </rPh>
    <phoneticPr fontId="6"/>
  </si>
  <si>
    <t>賞与のみ</t>
    <rPh sb="0" eb="2">
      <t>ショウヨ</t>
    </rPh>
    <phoneticPr fontId="6"/>
  </si>
  <si>
    <t>管理・障がい指導員給与＋諸手当</t>
    <rPh sb="0" eb="2">
      <t>カンリ</t>
    </rPh>
    <rPh sb="3" eb="4">
      <t>ショウ</t>
    </rPh>
    <rPh sb="6" eb="9">
      <t>シドウイン</t>
    </rPh>
    <rPh sb="9" eb="11">
      <t>キュウヨ</t>
    </rPh>
    <rPh sb="12" eb="15">
      <t>ショテアテ</t>
    </rPh>
    <phoneticPr fontId="6"/>
  </si>
  <si>
    <t>管理・障がい指導員賞与のみ</t>
    <rPh sb="0" eb="2">
      <t>カンリ</t>
    </rPh>
    <rPh sb="3" eb="4">
      <t>ショウ</t>
    </rPh>
    <rPh sb="6" eb="9">
      <t>シドウイン</t>
    </rPh>
    <rPh sb="9" eb="11">
      <t>ショウヨ</t>
    </rPh>
    <phoneticPr fontId="6"/>
  </si>
  <si>
    <t>マスク・手袋代</t>
    <rPh sb="4" eb="6">
      <t>テブクロ</t>
    </rPh>
    <rPh sb="6" eb="7">
      <t>ダイ</t>
    </rPh>
    <phoneticPr fontId="6"/>
  </si>
  <si>
    <t>車検・ガソリン代</t>
    <rPh sb="0" eb="2">
      <t>シャケン</t>
    </rPh>
    <rPh sb="7" eb="8">
      <t>ダイ</t>
    </rPh>
    <phoneticPr fontId="6"/>
  </si>
  <si>
    <t>対人（活動）保険</t>
    <rPh sb="0" eb="2">
      <t>タイジン</t>
    </rPh>
    <rPh sb="3" eb="5">
      <t>カツドウ</t>
    </rPh>
    <rPh sb="6" eb="8">
      <t>ホケン</t>
    </rPh>
    <phoneticPr fontId="6"/>
  </si>
  <si>
    <t>通院運転ボランティア車賃</t>
    <rPh sb="0" eb="2">
      <t>ツウイン</t>
    </rPh>
    <rPh sb="2" eb="4">
      <t>ウンテン</t>
    </rPh>
    <rPh sb="10" eb="11">
      <t>クルマ</t>
    </rPh>
    <rPh sb="11" eb="12">
      <t>チン</t>
    </rPh>
    <phoneticPr fontId="6"/>
  </si>
  <si>
    <t>検診・予防接種</t>
    <rPh sb="0" eb="2">
      <t>ケンシン</t>
    </rPh>
    <rPh sb="3" eb="5">
      <t>ヨボウ</t>
    </rPh>
    <rPh sb="5" eb="7">
      <t>セッシュ</t>
    </rPh>
    <phoneticPr fontId="6"/>
  </si>
  <si>
    <t>福利厚生費支出</t>
    <rPh sb="0" eb="2">
      <t>フクリ</t>
    </rPh>
    <rPh sb="2" eb="4">
      <t>コウセイ</t>
    </rPh>
    <rPh sb="4" eb="5">
      <t>ヒ</t>
    </rPh>
    <rPh sb="5" eb="7">
      <t>シシュツ</t>
    </rPh>
    <phoneticPr fontId="2"/>
  </si>
  <si>
    <t>電話代</t>
    <rPh sb="0" eb="3">
      <t>デンワダイ</t>
    </rPh>
    <phoneticPr fontId="6"/>
  </si>
  <si>
    <t>車保険代</t>
    <rPh sb="0" eb="1">
      <t>クルマ</t>
    </rPh>
    <rPh sb="1" eb="4">
      <t>ホケンダイ</t>
    </rPh>
    <phoneticPr fontId="6"/>
  </si>
  <si>
    <t>パソコンリース料　他</t>
    <rPh sb="7" eb="8">
      <t>リョウ</t>
    </rPh>
    <rPh sb="9" eb="10">
      <t>ホカ</t>
    </rPh>
    <phoneticPr fontId="6"/>
  </si>
  <si>
    <t>ボランティア車賃</t>
    <rPh sb="6" eb="7">
      <t>シャ</t>
    </rPh>
    <rPh sb="7" eb="8">
      <t>チン</t>
    </rPh>
    <phoneticPr fontId="6"/>
  </si>
  <si>
    <t>１戸１，０００円</t>
    <rPh sb="1" eb="2">
      <t>コ</t>
    </rPh>
    <rPh sb="7" eb="8">
      <t>エン</t>
    </rPh>
    <phoneticPr fontId="6"/>
  </si>
  <si>
    <t>１社３，０００円～</t>
    <rPh sb="1" eb="2">
      <t>シャ</t>
    </rPh>
    <rPh sb="7" eb="8">
      <t>エン</t>
    </rPh>
    <phoneticPr fontId="6"/>
  </si>
  <si>
    <t>赤い羽根１戸５００円</t>
    <rPh sb="0" eb="1">
      <t>アカ</t>
    </rPh>
    <rPh sb="2" eb="4">
      <t>ハネ</t>
    </rPh>
    <rPh sb="5" eb="6">
      <t>コ</t>
    </rPh>
    <rPh sb="9" eb="10">
      <t>エン</t>
    </rPh>
    <phoneticPr fontId="6"/>
  </si>
  <si>
    <t>歳末たすけあい１戸３００円</t>
    <rPh sb="0" eb="2">
      <t>サイマツ</t>
    </rPh>
    <rPh sb="8" eb="9">
      <t>コ</t>
    </rPh>
    <rPh sb="12" eb="13">
      <t>エン</t>
    </rPh>
    <phoneticPr fontId="6"/>
  </si>
  <si>
    <t>福祉金庫償還金</t>
    <rPh sb="0" eb="2">
      <t>フクシ</t>
    </rPh>
    <rPh sb="2" eb="4">
      <t>キンコ</t>
    </rPh>
    <rPh sb="4" eb="7">
      <t>ショウカンキン</t>
    </rPh>
    <phoneticPr fontId="6"/>
  </si>
  <si>
    <t>食事サービス利用料</t>
    <rPh sb="0" eb="2">
      <t>ショクジ</t>
    </rPh>
    <rPh sb="6" eb="9">
      <t>リヨウリョウ</t>
    </rPh>
    <phoneticPr fontId="6"/>
  </si>
  <si>
    <t>施設整備等による収支差額（５）＝－（４）</t>
    <rPh sb="0" eb="2">
      <t>シセツ</t>
    </rPh>
    <rPh sb="2" eb="5">
      <t>セイビトウ</t>
    </rPh>
    <rPh sb="8" eb="10">
      <t>シュウシ</t>
    </rPh>
    <rPh sb="10" eb="12">
      <t>サガク</t>
    </rPh>
    <phoneticPr fontId="2"/>
  </si>
  <si>
    <t>地域包括支援業務</t>
    <rPh sb="0" eb="2">
      <t>チイキ</t>
    </rPh>
    <rPh sb="2" eb="4">
      <t>ホウカツ</t>
    </rPh>
    <rPh sb="4" eb="6">
      <t>シエン</t>
    </rPh>
    <rPh sb="6" eb="8">
      <t>ギョウム</t>
    </rPh>
    <phoneticPr fontId="2"/>
  </si>
  <si>
    <t>生きがい活動通所業務</t>
    <rPh sb="0" eb="1">
      <t>イ</t>
    </rPh>
    <rPh sb="4" eb="6">
      <t>カツドウ</t>
    </rPh>
    <rPh sb="6" eb="8">
      <t>ツウショ</t>
    </rPh>
    <rPh sb="8" eb="10">
      <t>ギョウム</t>
    </rPh>
    <phoneticPr fontId="2"/>
  </si>
  <si>
    <t>包括支援センター出向3名分</t>
    <rPh sb="0" eb="2">
      <t>ホウカツ</t>
    </rPh>
    <rPh sb="2" eb="4">
      <t>シエン</t>
    </rPh>
    <rPh sb="8" eb="10">
      <t>シュッコウ</t>
    </rPh>
    <rPh sb="11" eb="12">
      <t>メイ</t>
    </rPh>
    <rPh sb="12" eb="13">
      <t>ブン</t>
    </rPh>
    <phoneticPr fontId="2"/>
  </si>
  <si>
    <t>職員5名分</t>
    <rPh sb="0" eb="2">
      <t>ショクイン</t>
    </rPh>
    <rPh sb="3" eb="4">
      <t>メイ</t>
    </rPh>
    <rPh sb="4" eb="5">
      <t>ブン</t>
    </rPh>
    <phoneticPr fontId="6"/>
  </si>
  <si>
    <t>地域包括・学童保育受託金</t>
    <rPh sb="0" eb="2">
      <t>チイキ</t>
    </rPh>
    <rPh sb="2" eb="4">
      <t>ホウカツ</t>
    </rPh>
    <rPh sb="5" eb="7">
      <t>ガクドウ</t>
    </rPh>
    <rPh sb="7" eb="9">
      <t>ホイク</t>
    </rPh>
    <rPh sb="9" eb="11">
      <t>ジュタク</t>
    </rPh>
    <rPh sb="11" eb="12">
      <t>キン</t>
    </rPh>
    <phoneticPr fontId="6"/>
  </si>
  <si>
    <t>＜拠点区分＞</t>
    <rPh sb="1" eb="3">
      <t>キョテン</t>
    </rPh>
    <rPh sb="3" eb="5">
      <t>クブン</t>
    </rPh>
    <phoneticPr fontId="6"/>
  </si>
  <si>
    <t>地域福祉拠点区分</t>
    <rPh sb="0" eb="2">
      <t>チイキ</t>
    </rPh>
    <rPh sb="2" eb="4">
      <t>フクシ</t>
    </rPh>
    <rPh sb="4" eb="6">
      <t>キョテン</t>
    </rPh>
    <rPh sb="6" eb="8">
      <t>クブン</t>
    </rPh>
    <phoneticPr fontId="6"/>
  </si>
  <si>
    <t>＜サービス区分＞</t>
    <rPh sb="5" eb="7">
      <t>クブン</t>
    </rPh>
    <phoneticPr fontId="6"/>
  </si>
  <si>
    <t>法人運営サービス区分</t>
    <rPh sb="0" eb="2">
      <t>ホウジン</t>
    </rPh>
    <rPh sb="2" eb="4">
      <t>ウンエイ</t>
    </rPh>
    <rPh sb="8" eb="10">
      <t>クブン</t>
    </rPh>
    <phoneticPr fontId="6"/>
  </si>
  <si>
    <t>地域福祉サービス区分</t>
    <rPh sb="0" eb="2">
      <t>チイキ</t>
    </rPh>
    <rPh sb="2" eb="4">
      <t>フクシ</t>
    </rPh>
    <rPh sb="8" eb="10">
      <t>クブン</t>
    </rPh>
    <phoneticPr fontId="6"/>
  </si>
  <si>
    <t>学童保育サービス区分</t>
    <rPh sb="0" eb="2">
      <t>ガクドウ</t>
    </rPh>
    <rPh sb="2" eb="4">
      <t>ホイク</t>
    </rPh>
    <rPh sb="8" eb="10">
      <t>クブン</t>
    </rPh>
    <phoneticPr fontId="6"/>
  </si>
  <si>
    <t>共同募金サービス区分</t>
    <rPh sb="0" eb="2">
      <t>キョウドウ</t>
    </rPh>
    <rPh sb="2" eb="4">
      <t>ボキン</t>
    </rPh>
    <rPh sb="8" eb="10">
      <t>クブン</t>
    </rPh>
    <phoneticPr fontId="6"/>
  </si>
  <si>
    <t>貸付事業サービス区分</t>
    <rPh sb="0" eb="2">
      <t>カシツケ</t>
    </rPh>
    <rPh sb="2" eb="4">
      <t>ジギョウ</t>
    </rPh>
    <rPh sb="8" eb="10">
      <t>クブン</t>
    </rPh>
    <phoneticPr fontId="6"/>
  </si>
  <si>
    <t>心配ごと相談サービス区分</t>
    <rPh sb="0" eb="2">
      <t>シンパイ</t>
    </rPh>
    <rPh sb="4" eb="6">
      <t>ソウダン</t>
    </rPh>
    <rPh sb="10" eb="12">
      <t>クブン</t>
    </rPh>
    <phoneticPr fontId="6"/>
  </si>
  <si>
    <t>梨の実基金サービス区分</t>
    <rPh sb="0" eb="1">
      <t>ナシ</t>
    </rPh>
    <rPh sb="2" eb="3">
      <t>ミ</t>
    </rPh>
    <rPh sb="3" eb="5">
      <t>キキン</t>
    </rPh>
    <rPh sb="9" eb="11">
      <t>クブン</t>
    </rPh>
    <phoneticPr fontId="6"/>
  </si>
  <si>
    <t>介護事業拠点区分</t>
    <rPh sb="0" eb="2">
      <t>カイゴ</t>
    </rPh>
    <rPh sb="2" eb="4">
      <t>ジギョウ</t>
    </rPh>
    <rPh sb="4" eb="6">
      <t>キョテン</t>
    </rPh>
    <rPh sb="6" eb="8">
      <t>クブン</t>
    </rPh>
    <phoneticPr fontId="6"/>
  </si>
  <si>
    <t>訪問介護サービス区分</t>
    <rPh sb="0" eb="2">
      <t>ホウモン</t>
    </rPh>
    <rPh sb="2" eb="4">
      <t>カイゴ</t>
    </rPh>
    <rPh sb="8" eb="10">
      <t>クブン</t>
    </rPh>
    <phoneticPr fontId="6"/>
  </si>
  <si>
    <t>居宅介護支援サービス区分</t>
    <rPh sb="0" eb="2">
      <t>キョタク</t>
    </rPh>
    <rPh sb="2" eb="4">
      <t>カイゴ</t>
    </rPh>
    <rPh sb="4" eb="6">
      <t>シエン</t>
    </rPh>
    <rPh sb="10" eb="12">
      <t>クブン</t>
    </rPh>
    <phoneticPr fontId="6"/>
  </si>
  <si>
    <t>＜全体予算＞</t>
    <rPh sb="1" eb="3">
      <t>ゼンタイ</t>
    </rPh>
    <rPh sb="3" eb="5">
      <t>ヨサン</t>
    </rPh>
    <phoneticPr fontId="6"/>
  </si>
  <si>
    <t>退職給付引当積立資産支出</t>
    <rPh sb="0" eb="2">
      <t>タイショク</t>
    </rPh>
    <rPh sb="2" eb="4">
      <t>キュウフ</t>
    </rPh>
    <rPh sb="4" eb="6">
      <t>ヒキアテ</t>
    </rPh>
    <rPh sb="6" eb="8">
      <t>ツミタテ</t>
    </rPh>
    <rPh sb="8" eb="10">
      <t>シサン</t>
    </rPh>
    <rPh sb="10" eb="12">
      <t>シシュツ</t>
    </rPh>
    <phoneticPr fontId="2"/>
  </si>
  <si>
    <t>退職給付引当資産支出</t>
    <rPh sb="0" eb="2">
      <t>タイショク</t>
    </rPh>
    <rPh sb="2" eb="4">
      <t>キュウフ</t>
    </rPh>
    <rPh sb="4" eb="6">
      <t>ヒキアテ</t>
    </rPh>
    <rPh sb="6" eb="8">
      <t>シサン</t>
    </rPh>
    <rPh sb="8" eb="10">
      <t>シシュツ</t>
    </rPh>
    <phoneticPr fontId="2"/>
  </si>
  <si>
    <t>退職給付引当資産支出</t>
    <rPh sb="0" eb="2">
      <t>タイショク</t>
    </rPh>
    <rPh sb="2" eb="4">
      <t>キュウフ</t>
    </rPh>
    <rPh sb="4" eb="6">
      <t>ヒキアテ</t>
    </rPh>
    <rPh sb="6" eb="8">
      <t>シサン</t>
    </rPh>
    <rPh sb="8" eb="10">
      <t>シシュツ</t>
    </rPh>
    <phoneticPr fontId="6"/>
  </si>
  <si>
    <t>市村12ヶ月分</t>
    <rPh sb="0" eb="2">
      <t>イチムラ</t>
    </rPh>
    <rPh sb="5" eb="6">
      <t>ゲツ</t>
    </rPh>
    <rPh sb="6" eb="7">
      <t>ブン</t>
    </rPh>
    <phoneticPr fontId="6"/>
  </si>
  <si>
    <t>登録ヘルパー賃金</t>
    <rPh sb="0" eb="2">
      <t>トウロク</t>
    </rPh>
    <rPh sb="6" eb="8">
      <t>チンギン</t>
    </rPh>
    <phoneticPr fontId="6"/>
  </si>
  <si>
    <t>あすてらす手数料</t>
    <rPh sb="5" eb="8">
      <t>テスウリョウ</t>
    </rPh>
    <phoneticPr fontId="6"/>
  </si>
  <si>
    <t>灯油等</t>
    <rPh sb="0" eb="2">
      <t>トウユ</t>
    </rPh>
    <rPh sb="2" eb="3">
      <t>トウ</t>
    </rPh>
    <phoneticPr fontId="6"/>
  </si>
  <si>
    <t>各種団体会費</t>
    <rPh sb="0" eb="2">
      <t>カクシュ</t>
    </rPh>
    <rPh sb="2" eb="4">
      <t>ダンタイ</t>
    </rPh>
    <rPh sb="4" eb="6">
      <t>カイヒ</t>
    </rPh>
    <phoneticPr fontId="6"/>
  </si>
  <si>
    <t>ごみ処理等</t>
    <rPh sb="2" eb="4">
      <t>ショリ</t>
    </rPh>
    <rPh sb="4" eb="5">
      <t>トウ</t>
    </rPh>
    <phoneticPr fontId="6"/>
  </si>
  <si>
    <t>ボランティア研修費　他</t>
    <rPh sb="6" eb="8">
      <t>ケンシュウ</t>
    </rPh>
    <rPh sb="8" eb="9">
      <t>ヒ</t>
    </rPh>
    <rPh sb="10" eb="11">
      <t>ホカ</t>
    </rPh>
    <phoneticPr fontId="6"/>
  </si>
  <si>
    <t>共募事業事務費</t>
    <rPh sb="0" eb="1">
      <t>キョウ</t>
    </rPh>
    <rPh sb="1" eb="2">
      <t>ボ</t>
    </rPh>
    <rPh sb="2" eb="4">
      <t>ジギョウ</t>
    </rPh>
    <rPh sb="4" eb="7">
      <t>ジムヒ</t>
    </rPh>
    <phoneticPr fontId="6"/>
  </si>
  <si>
    <t>火災見舞金など</t>
    <rPh sb="0" eb="2">
      <t>カサイ</t>
    </rPh>
    <rPh sb="2" eb="4">
      <t>ミマイ</t>
    </rPh>
    <rPh sb="4" eb="5">
      <t>キン</t>
    </rPh>
    <phoneticPr fontId="6"/>
  </si>
  <si>
    <t>制服代</t>
    <rPh sb="0" eb="2">
      <t>セイフク</t>
    </rPh>
    <rPh sb="2" eb="3">
      <t>ダイ</t>
    </rPh>
    <phoneticPr fontId="6"/>
  </si>
  <si>
    <t>共同募金活動事務費</t>
    <rPh sb="0" eb="2">
      <t>キョウドウ</t>
    </rPh>
    <rPh sb="2" eb="4">
      <t>ボキン</t>
    </rPh>
    <rPh sb="4" eb="6">
      <t>カツドウ</t>
    </rPh>
    <rPh sb="6" eb="9">
      <t>ジムヒ</t>
    </rPh>
    <phoneticPr fontId="6"/>
  </si>
  <si>
    <t>事業活動資金収支差額（２）＝（1）</t>
    <rPh sb="0" eb="2">
      <t>ジギョウ</t>
    </rPh>
    <rPh sb="2" eb="4">
      <t>カツドウ</t>
    </rPh>
    <rPh sb="4" eb="6">
      <t>シキン</t>
    </rPh>
    <rPh sb="6" eb="8">
      <t>シュウシ</t>
    </rPh>
    <rPh sb="8" eb="10">
      <t>サガク</t>
    </rPh>
    <phoneticPr fontId="6"/>
  </si>
  <si>
    <t>その他の活動収入計（３）</t>
    <rPh sb="2" eb="3">
      <t>タ</t>
    </rPh>
    <rPh sb="4" eb="6">
      <t>カツドウ</t>
    </rPh>
    <rPh sb="6" eb="8">
      <t>シュウニュウ</t>
    </rPh>
    <rPh sb="8" eb="9">
      <t>ケイ</t>
    </rPh>
    <phoneticPr fontId="2"/>
  </si>
  <si>
    <t>その他の活動支出計（４）</t>
    <rPh sb="2" eb="3">
      <t>タ</t>
    </rPh>
    <rPh sb="4" eb="6">
      <t>カツドウ</t>
    </rPh>
    <rPh sb="6" eb="8">
      <t>シシュツ</t>
    </rPh>
    <rPh sb="8" eb="9">
      <t>ケイ</t>
    </rPh>
    <phoneticPr fontId="2"/>
  </si>
  <si>
    <t>その他の活動による収支差額（５）＝（３）-（４）</t>
    <rPh sb="2" eb="3">
      <t>タ</t>
    </rPh>
    <rPh sb="4" eb="6">
      <t>カツドウ</t>
    </rPh>
    <rPh sb="9" eb="11">
      <t>シュウシ</t>
    </rPh>
    <rPh sb="11" eb="13">
      <t>サガク</t>
    </rPh>
    <phoneticPr fontId="2"/>
  </si>
  <si>
    <t>当期末資金収支差額合計（６）＝（２）+（５）</t>
    <rPh sb="0" eb="1">
      <t>トウ</t>
    </rPh>
    <rPh sb="1" eb="3">
      <t>キマツ</t>
    </rPh>
    <rPh sb="3" eb="5">
      <t>シキン</t>
    </rPh>
    <rPh sb="5" eb="7">
      <t>シュウシ</t>
    </rPh>
    <rPh sb="7" eb="9">
      <t>サガク</t>
    </rPh>
    <rPh sb="9" eb="11">
      <t>ゴウケイ</t>
    </rPh>
    <phoneticPr fontId="2"/>
  </si>
  <si>
    <t>事業活動収入計（１）</t>
    <rPh sb="0" eb="2">
      <t>ジギョウ</t>
    </rPh>
    <rPh sb="2" eb="4">
      <t>カツドウ</t>
    </rPh>
    <rPh sb="4" eb="7">
      <t>シュウニュウケイ</t>
    </rPh>
    <phoneticPr fontId="2"/>
  </si>
  <si>
    <t>訪問介護へ運営費として支出</t>
    <rPh sb="0" eb="2">
      <t>ホウモン</t>
    </rPh>
    <rPh sb="2" eb="4">
      <t>カイゴ</t>
    </rPh>
    <rPh sb="5" eb="8">
      <t>ウンエイヒ</t>
    </rPh>
    <rPh sb="11" eb="13">
      <t>シシュツ</t>
    </rPh>
    <phoneticPr fontId="6"/>
  </si>
  <si>
    <t>今年度予算額</t>
    <rPh sb="0" eb="3">
      <t>コンネンド</t>
    </rPh>
    <rPh sb="3" eb="5">
      <t>ヨサン</t>
    </rPh>
    <rPh sb="5" eb="6">
      <t>ガク</t>
    </rPh>
    <phoneticPr fontId="2"/>
  </si>
  <si>
    <t>前年度予算額</t>
    <rPh sb="0" eb="3">
      <t>ゼンネンド</t>
    </rPh>
    <rPh sb="3" eb="6">
      <t>ヨサンガク</t>
    </rPh>
    <phoneticPr fontId="2"/>
  </si>
  <si>
    <t>-</t>
    <phoneticPr fontId="6"/>
  </si>
  <si>
    <t>ボランティア研修130000職員10000</t>
    <rPh sb="6" eb="8">
      <t>ケンシュウ</t>
    </rPh>
    <rPh sb="14" eb="16">
      <t>ショクイン</t>
    </rPh>
    <phoneticPr fontId="6"/>
  </si>
  <si>
    <t>諸会費支出</t>
    <rPh sb="0" eb="1">
      <t>ショ</t>
    </rPh>
    <rPh sb="1" eb="3">
      <t>カイヒ</t>
    </rPh>
    <rPh sb="3" eb="5">
      <t>シシュツ</t>
    </rPh>
    <phoneticPr fontId="6"/>
  </si>
  <si>
    <t>平成２７年度　芳賀町社会福祉協議会一般会計収支予算内訳書（案）</t>
    <rPh sb="0" eb="2">
      <t>ヘイセイ</t>
    </rPh>
    <rPh sb="4" eb="6">
      <t>ネンド</t>
    </rPh>
    <rPh sb="7" eb="17">
      <t>ハガマチシャカイフクシキョウギカイ</t>
    </rPh>
    <rPh sb="17" eb="19">
      <t>イッパン</t>
    </rPh>
    <rPh sb="19" eb="21">
      <t>カイケイ</t>
    </rPh>
    <rPh sb="21" eb="23">
      <t>シュウシ</t>
    </rPh>
    <rPh sb="23" eb="25">
      <t>ヨサン</t>
    </rPh>
    <rPh sb="25" eb="28">
      <t>ウチワケショ</t>
    </rPh>
    <rPh sb="29" eb="30">
      <t>アン</t>
    </rPh>
    <phoneticPr fontId="8"/>
  </si>
  <si>
    <t>平成２７年度　芳賀町社会福祉協議会一般会計収支予算書（案）</t>
    <rPh sb="0" eb="2">
      <t>ヘイセイ</t>
    </rPh>
    <rPh sb="4" eb="6">
      <t>ネンド</t>
    </rPh>
    <rPh sb="7" eb="17">
      <t>ハガマチシャカイフクシキョウギカイ</t>
    </rPh>
    <rPh sb="17" eb="19">
      <t>イッパン</t>
    </rPh>
    <rPh sb="19" eb="21">
      <t>カイケイ</t>
    </rPh>
    <rPh sb="21" eb="23">
      <t>シュウシ</t>
    </rPh>
    <rPh sb="23" eb="25">
      <t>ヨサン</t>
    </rPh>
    <rPh sb="25" eb="26">
      <t>ショ</t>
    </rPh>
    <rPh sb="27" eb="28">
      <t>アン</t>
    </rPh>
    <phoneticPr fontId="2"/>
  </si>
  <si>
    <t>封筒　地域福祉計画冊子印刷</t>
    <rPh sb="0" eb="2">
      <t>フウトウ</t>
    </rPh>
    <rPh sb="3" eb="5">
      <t>チイキ</t>
    </rPh>
    <rPh sb="5" eb="7">
      <t>フクシ</t>
    </rPh>
    <rPh sb="7" eb="9">
      <t>ケイカク</t>
    </rPh>
    <rPh sb="9" eb="11">
      <t>サッシ</t>
    </rPh>
    <rPh sb="11" eb="13">
      <t>インサツ</t>
    </rPh>
    <phoneticPr fontId="6"/>
  </si>
  <si>
    <t>県学保連協会費</t>
    <rPh sb="0" eb="1">
      <t>ケン</t>
    </rPh>
    <rPh sb="1" eb="2">
      <t>ガク</t>
    </rPh>
    <rPh sb="2" eb="3">
      <t>ホ</t>
    </rPh>
    <rPh sb="3" eb="4">
      <t>レン</t>
    </rPh>
    <rPh sb="4" eb="5">
      <t>キョウ</t>
    </rPh>
    <rPh sb="5" eb="7">
      <t>カイヒ</t>
    </rPh>
    <phoneticPr fontId="6"/>
  </si>
  <si>
    <t>居宅介護より運営費として繰入</t>
    <rPh sb="0" eb="2">
      <t>キョタク</t>
    </rPh>
    <rPh sb="2" eb="4">
      <t>カイゴ</t>
    </rPh>
    <rPh sb="6" eb="9">
      <t>ウンエイヒ</t>
    </rPh>
    <rPh sb="12" eb="14">
      <t>クリイレ</t>
    </rPh>
    <phoneticPr fontId="6"/>
  </si>
  <si>
    <t>訪問介護へ運営費として繰出</t>
    <rPh sb="0" eb="2">
      <t>ホウモン</t>
    </rPh>
    <rPh sb="2" eb="4">
      <t>カイゴ</t>
    </rPh>
    <rPh sb="5" eb="8">
      <t>ウンエイヒ</t>
    </rPh>
    <rPh sb="11" eb="12">
      <t>ク</t>
    </rPh>
    <rPh sb="12" eb="13">
      <t>ダ</t>
    </rPh>
    <phoneticPr fontId="6"/>
  </si>
  <si>
    <t>ヘルパー携帯電話</t>
    <rPh sb="4" eb="6">
      <t>ケイタイ</t>
    </rPh>
    <rPh sb="6" eb="8">
      <t>デンワ</t>
    </rPh>
    <phoneticPr fontId="6"/>
  </si>
  <si>
    <t>本年度予算額</t>
    <rPh sb="0" eb="3">
      <t>ホンネンド</t>
    </rPh>
    <rPh sb="3" eb="5">
      <t>ヨサン</t>
    </rPh>
    <rPh sb="5" eb="6">
      <t>ガク</t>
    </rPh>
    <phoneticPr fontId="2"/>
  </si>
  <si>
    <t>-</t>
    <phoneticPr fontId="6"/>
  </si>
  <si>
    <t>廃止科目</t>
    <rPh sb="0" eb="2">
      <t>ハイシ</t>
    </rPh>
    <rPh sb="2" eb="4">
      <t>カモク</t>
    </rPh>
    <phoneticPr fontId="6"/>
  </si>
  <si>
    <t>地域福祉活動計画書冊子代</t>
    <rPh sb="0" eb="2">
      <t>チイキ</t>
    </rPh>
    <rPh sb="2" eb="4">
      <t>フクシ</t>
    </rPh>
    <rPh sb="4" eb="6">
      <t>カツドウ</t>
    </rPh>
    <rPh sb="6" eb="9">
      <t>ケイカクショ</t>
    </rPh>
    <rPh sb="9" eb="11">
      <t>サッシ</t>
    </rPh>
    <rPh sb="11" eb="12">
      <t>ダイ</t>
    </rPh>
    <phoneticPr fontId="6"/>
  </si>
  <si>
    <t>40,000円は共募より</t>
    <rPh sb="6" eb="7">
      <t>エン</t>
    </rPh>
    <rPh sb="8" eb="9">
      <t>トモ</t>
    </rPh>
    <rPh sb="9" eb="10">
      <t>ツノル</t>
    </rPh>
    <phoneticPr fontId="6"/>
  </si>
  <si>
    <t>福祉計画冊子代　他</t>
    <rPh sb="0" eb="2">
      <t>フクシ</t>
    </rPh>
    <rPh sb="2" eb="4">
      <t>ケイカク</t>
    </rPh>
    <rPh sb="4" eb="6">
      <t>サッシ</t>
    </rPh>
    <rPh sb="6" eb="7">
      <t>ダイ</t>
    </rPh>
    <rPh sb="8" eb="9">
      <t>ホカ</t>
    </rPh>
    <phoneticPr fontId="6"/>
  </si>
  <si>
    <t>学童保育指導員賃金</t>
    <rPh sb="0" eb="2">
      <t>ガクドウ</t>
    </rPh>
    <rPh sb="2" eb="4">
      <t>ホイク</t>
    </rPh>
    <rPh sb="4" eb="7">
      <t>シドウイン</t>
    </rPh>
    <rPh sb="7" eb="9">
      <t>チンギン</t>
    </rPh>
    <phoneticPr fontId="6"/>
  </si>
  <si>
    <t>事業利益を積立</t>
    <rPh sb="0" eb="2">
      <t>ジギョウ</t>
    </rPh>
    <rPh sb="2" eb="4">
      <t>リエキ</t>
    </rPh>
    <rPh sb="5" eb="7">
      <t>ツミタテ</t>
    </rPh>
    <phoneticPr fontId="6"/>
  </si>
  <si>
    <t>高齢者招待　ふくしまつり　他</t>
    <rPh sb="0" eb="3">
      <t>コウレイシャ</t>
    </rPh>
    <rPh sb="3" eb="5">
      <t>ショウタイ</t>
    </rPh>
    <rPh sb="13" eb="14">
      <t>ホカ</t>
    </rPh>
    <phoneticPr fontId="6"/>
  </si>
  <si>
    <t>福祉車輌購入</t>
    <rPh sb="0" eb="2">
      <t>フクシ</t>
    </rPh>
    <rPh sb="2" eb="4">
      <t>シャリョウ</t>
    </rPh>
    <rPh sb="4" eb="6">
      <t>コウニュウ</t>
    </rPh>
    <phoneticPr fontId="6"/>
  </si>
  <si>
    <t>事業利益積立</t>
    <rPh sb="0" eb="2">
      <t>ジギョウ</t>
    </rPh>
    <rPh sb="2" eb="4">
      <t>リエキ</t>
    </rPh>
    <rPh sb="4" eb="6">
      <t>ツミタテ</t>
    </rPh>
    <phoneticPr fontId="6"/>
  </si>
  <si>
    <t>梨の実利息　他</t>
    <rPh sb="0" eb="1">
      <t>ナシ</t>
    </rPh>
    <rPh sb="2" eb="3">
      <t>ミ</t>
    </rPh>
    <rPh sb="3" eb="5">
      <t>リソク</t>
    </rPh>
    <rPh sb="6" eb="7">
      <t>ホカ</t>
    </rPh>
    <phoneticPr fontId="6"/>
  </si>
  <si>
    <t>高齢者招待・ふくしまつり　他</t>
    <rPh sb="0" eb="3">
      <t>コウレイシャ</t>
    </rPh>
    <rPh sb="3" eb="5">
      <t>ショウタイ</t>
    </rPh>
    <rPh sb="13" eb="14">
      <t>ホカ</t>
    </rPh>
    <phoneticPr fontId="6"/>
  </si>
  <si>
    <t>廃止科目</t>
    <rPh sb="0" eb="2">
      <t>ハイシ</t>
    </rPh>
    <rPh sb="2" eb="4">
      <t>カモク</t>
    </rPh>
    <phoneticPr fontId="6"/>
  </si>
  <si>
    <t>平成２７年度収支予算書の構成</t>
    <rPh sb="0" eb="2">
      <t>ヘイセイ</t>
    </rPh>
    <rPh sb="4" eb="6">
      <t>ネンド</t>
    </rPh>
    <rPh sb="6" eb="8">
      <t>シュウシ</t>
    </rPh>
    <rPh sb="8" eb="11">
      <t>ヨサンショ</t>
    </rPh>
    <rPh sb="12" eb="14">
      <t>コウセイ</t>
    </rPh>
    <phoneticPr fontId="6"/>
  </si>
  <si>
    <t>Ｐ３７～３９</t>
    <phoneticPr fontId="6"/>
  </si>
  <si>
    <t>Ｐ４０～４２</t>
    <phoneticPr fontId="6"/>
  </si>
  <si>
    <t>Ｐ４３～４４</t>
    <phoneticPr fontId="6"/>
  </si>
  <si>
    <t>Ｐ４５～４６</t>
    <phoneticPr fontId="6"/>
  </si>
  <si>
    <t>Ｐ４７</t>
    <phoneticPr fontId="6"/>
  </si>
  <si>
    <t>Ｐ４８</t>
    <phoneticPr fontId="6"/>
  </si>
  <si>
    <t>Ｐ４９</t>
    <phoneticPr fontId="6"/>
  </si>
  <si>
    <t>Ｐ５０</t>
    <phoneticPr fontId="6"/>
  </si>
  <si>
    <t>Ｐ５１</t>
    <phoneticPr fontId="6"/>
  </si>
  <si>
    <t>Ｐ５２</t>
    <phoneticPr fontId="6"/>
  </si>
  <si>
    <t>Ｐ５３～５４</t>
    <phoneticPr fontId="6"/>
  </si>
  <si>
    <t>Ｐ５５～５６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</si>
</sst>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;&quot;△ &quot;#,##0"/>
  </numFmts>
  <fonts count="10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2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sz val="14"/>
      <color theme="1"/>
      <name val="ＭＳ Ｐ明朝"/>
      <family val="1"/>
      <charset val="128"/>
    </font>
    <font>
      <sz val="6"/>
      <name val="ＭＳ Ｐゴシック"/>
      <family val="3"/>
      <charset val="128"/>
      <scheme val="minor"/>
    </font>
    <font>
      <sz val="9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0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393">
    <xf numFmtId="0" fontId="0" fillId="0" borderId="0" xfId="0">
      <alignment vertical="center"/>
    </xf>
    <xf numFmtId="0" fontId="1" fillId="0" borderId="0" xfId="1">
      <alignment vertical="center"/>
    </xf>
    <xf numFmtId="176" fontId="3" fillId="0" borderId="0" xfId="1" applyNumberFormat="1" applyFont="1">
      <alignment vertical="center"/>
    </xf>
    <xf numFmtId="176" fontId="3" fillId="0" borderId="0" xfId="1" applyNumberFormat="1" applyFont="1" applyAlignment="1">
      <alignment horizontal="right" vertical="center"/>
    </xf>
    <xf numFmtId="176" fontId="3" fillId="0" borderId="1" xfId="1" applyNumberFormat="1" applyFont="1" applyBorder="1">
      <alignment vertical="center"/>
    </xf>
    <xf numFmtId="176" fontId="3" fillId="0" borderId="0" xfId="1" applyNumberFormat="1" applyFont="1" applyBorder="1">
      <alignment vertical="center"/>
    </xf>
    <xf numFmtId="176" fontId="3" fillId="0" borderId="2" xfId="1" applyNumberFormat="1" applyFont="1" applyBorder="1">
      <alignment vertical="center"/>
    </xf>
    <xf numFmtId="176" fontId="3" fillId="0" borderId="3" xfId="1" applyNumberFormat="1" applyFont="1" applyBorder="1">
      <alignment vertical="center"/>
    </xf>
    <xf numFmtId="176" fontId="3" fillId="0" borderId="4" xfId="1" applyNumberFormat="1" applyFont="1" applyBorder="1">
      <alignment vertical="center"/>
    </xf>
    <xf numFmtId="176" fontId="3" fillId="0" borderId="5" xfId="1" applyNumberFormat="1" applyFont="1" applyBorder="1">
      <alignment vertical="center"/>
    </xf>
    <xf numFmtId="176" fontId="3" fillId="0" borderId="6" xfId="1" applyNumberFormat="1" applyFont="1" applyBorder="1">
      <alignment vertical="center"/>
    </xf>
    <xf numFmtId="176" fontId="3" fillId="0" borderId="7" xfId="1" applyNumberFormat="1" applyFont="1" applyBorder="1">
      <alignment vertical="center"/>
    </xf>
    <xf numFmtId="176" fontId="3" fillId="0" borderId="8" xfId="1" applyNumberFormat="1" applyFont="1" applyBorder="1">
      <alignment vertical="center"/>
    </xf>
    <xf numFmtId="176" fontId="3" fillId="0" borderId="9" xfId="1" applyNumberFormat="1" applyFont="1" applyBorder="1">
      <alignment vertical="center"/>
    </xf>
    <xf numFmtId="176" fontId="3" fillId="0" borderId="10" xfId="1" applyNumberFormat="1" applyFont="1" applyBorder="1">
      <alignment vertical="center"/>
    </xf>
    <xf numFmtId="176" fontId="3" fillId="0" borderId="11" xfId="1" applyNumberFormat="1" applyFont="1" applyBorder="1">
      <alignment vertical="center"/>
    </xf>
    <xf numFmtId="176" fontId="3" fillId="0" borderId="12" xfId="1" applyNumberFormat="1" applyFont="1" applyBorder="1">
      <alignment vertical="center"/>
    </xf>
    <xf numFmtId="176" fontId="3" fillId="0" borderId="13" xfId="1" applyNumberFormat="1" applyFont="1" applyBorder="1">
      <alignment vertical="center"/>
    </xf>
    <xf numFmtId="176" fontId="3" fillId="0" borderId="14" xfId="1" applyNumberFormat="1" applyFont="1" applyBorder="1" applyAlignment="1">
      <alignment horizontal="center" vertical="center"/>
    </xf>
    <xf numFmtId="176" fontId="3" fillId="0" borderId="14" xfId="1" applyNumberFormat="1" applyFont="1" applyBorder="1">
      <alignment vertical="center"/>
    </xf>
    <xf numFmtId="176" fontId="3" fillId="0" borderId="0" xfId="3" applyNumberFormat="1" applyFont="1">
      <alignment vertical="center"/>
    </xf>
    <xf numFmtId="176" fontId="3" fillId="0" borderId="0" xfId="3" applyNumberFormat="1" applyFont="1" applyAlignment="1">
      <alignment horizontal="right" vertical="center"/>
    </xf>
    <xf numFmtId="176" fontId="3" fillId="0" borderId="1" xfId="3" applyNumberFormat="1" applyFont="1" applyBorder="1">
      <alignment vertical="center"/>
    </xf>
    <xf numFmtId="176" fontId="3" fillId="0" borderId="0" xfId="3" applyNumberFormat="1" applyFont="1" applyBorder="1">
      <alignment vertical="center"/>
    </xf>
    <xf numFmtId="176" fontId="3" fillId="0" borderId="2" xfId="3" applyNumberFormat="1" applyFont="1" applyBorder="1">
      <alignment vertical="center"/>
    </xf>
    <xf numFmtId="176" fontId="3" fillId="0" borderId="4" xfId="3" applyNumberFormat="1" applyFont="1" applyBorder="1">
      <alignment vertical="center"/>
    </xf>
    <xf numFmtId="176" fontId="3" fillId="0" borderId="5" xfId="3" applyNumberFormat="1" applyFont="1" applyBorder="1">
      <alignment vertical="center"/>
    </xf>
    <xf numFmtId="176" fontId="3" fillId="0" borderId="9" xfId="3" applyNumberFormat="1" applyFont="1" applyBorder="1">
      <alignment vertical="center"/>
    </xf>
    <xf numFmtId="176" fontId="3" fillId="0" borderId="10" xfId="3" applyNumberFormat="1" applyFont="1" applyBorder="1">
      <alignment vertical="center"/>
    </xf>
    <xf numFmtId="176" fontId="3" fillId="0" borderId="11" xfId="3" applyNumberFormat="1" applyFont="1" applyBorder="1">
      <alignment vertical="center"/>
    </xf>
    <xf numFmtId="176" fontId="3" fillId="0" borderId="12" xfId="3" applyNumberFormat="1" applyFont="1" applyBorder="1">
      <alignment vertical="center"/>
    </xf>
    <xf numFmtId="176" fontId="3" fillId="0" borderId="14" xfId="3" applyNumberFormat="1" applyFont="1" applyBorder="1" applyAlignment="1">
      <alignment horizontal="center" vertical="center"/>
    </xf>
    <xf numFmtId="176" fontId="3" fillId="0" borderId="14" xfId="3" applyNumberFormat="1" applyFont="1" applyBorder="1">
      <alignment vertical="center"/>
    </xf>
    <xf numFmtId="176" fontId="3" fillId="0" borderId="0" xfId="3" applyNumberFormat="1" applyFont="1" applyBorder="1" applyAlignment="1">
      <alignment horizontal="center" vertical="center"/>
    </xf>
    <xf numFmtId="176" fontId="3" fillId="0" borderId="0" xfId="3" applyNumberFormat="1" applyFont="1" applyBorder="1" applyAlignment="1">
      <alignment vertical="center"/>
    </xf>
    <xf numFmtId="0" fontId="1" fillId="0" borderId="0" xfId="4">
      <alignment vertical="center"/>
    </xf>
    <xf numFmtId="176" fontId="3" fillId="0" borderId="0" xfId="4" applyNumberFormat="1" applyFont="1">
      <alignment vertical="center"/>
    </xf>
    <xf numFmtId="176" fontId="3" fillId="0" borderId="0" xfId="4" applyNumberFormat="1" applyFont="1" applyAlignment="1">
      <alignment horizontal="right" vertical="center"/>
    </xf>
    <xf numFmtId="176" fontId="3" fillId="0" borderId="1" xfId="4" applyNumberFormat="1" applyFont="1" applyBorder="1">
      <alignment vertical="center"/>
    </xf>
    <xf numFmtId="176" fontId="3" fillId="0" borderId="0" xfId="4" applyNumberFormat="1" applyFont="1" applyBorder="1">
      <alignment vertical="center"/>
    </xf>
    <xf numFmtId="176" fontId="3" fillId="0" borderId="2" xfId="4" applyNumberFormat="1" applyFont="1" applyBorder="1">
      <alignment vertical="center"/>
    </xf>
    <xf numFmtId="176" fontId="3" fillId="0" borderId="3" xfId="4" applyNumberFormat="1" applyFont="1" applyBorder="1">
      <alignment vertical="center"/>
    </xf>
    <xf numFmtId="176" fontId="3" fillId="0" borderId="4" xfId="4" applyNumberFormat="1" applyFont="1" applyBorder="1">
      <alignment vertical="center"/>
    </xf>
    <xf numFmtId="176" fontId="3" fillId="0" borderId="5" xfId="4" applyNumberFormat="1" applyFont="1" applyBorder="1">
      <alignment vertical="center"/>
    </xf>
    <xf numFmtId="176" fontId="3" fillId="0" borderId="7" xfId="4" applyNumberFormat="1" applyFont="1" applyBorder="1">
      <alignment vertical="center"/>
    </xf>
    <xf numFmtId="176" fontId="3" fillId="0" borderId="9" xfId="4" applyNumberFormat="1" applyFont="1" applyBorder="1">
      <alignment vertical="center"/>
    </xf>
    <xf numFmtId="176" fontId="3" fillId="0" borderId="10" xfId="4" applyNumberFormat="1" applyFont="1" applyBorder="1">
      <alignment vertical="center"/>
    </xf>
    <xf numFmtId="176" fontId="3" fillId="0" borderId="11" xfId="4" applyNumberFormat="1" applyFont="1" applyBorder="1">
      <alignment vertical="center"/>
    </xf>
    <xf numFmtId="176" fontId="3" fillId="0" borderId="12" xfId="4" applyNumberFormat="1" applyFont="1" applyBorder="1">
      <alignment vertical="center"/>
    </xf>
    <xf numFmtId="176" fontId="3" fillId="0" borderId="13" xfId="4" applyNumberFormat="1" applyFont="1" applyBorder="1">
      <alignment vertical="center"/>
    </xf>
    <xf numFmtId="176" fontId="3" fillId="0" borderId="14" xfId="4" applyNumberFormat="1" applyFont="1" applyBorder="1" applyAlignment="1">
      <alignment horizontal="center" vertical="center"/>
    </xf>
    <xf numFmtId="176" fontId="3" fillId="0" borderId="14" xfId="4" applyNumberFormat="1" applyFont="1" applyBorder="1">
      <alignment vertical="center"/>
    </xf>
    <xf numFmtId="176" fontId="3" fillId="0" borderId="0" xfId="4" applyNumberFormat="1" applyFont="1" applyBorder="1" applyAlignment="1">
      <alignment horizontal="center" vertical="center"/>
    </xf>
    <xf numFmtId="176" fontId="3" fillId="0" borderId="0" xfId="4" applyNumberFormat="1" applyFont="1" applyBorder="1" applyAlignment="1">
      <alignment vertical="center"/>
    </xf>
    <xf numFmtId="176" fontId="3" fillId="0" borderId="5" xfId="4" applyNumberFormat="1" applyFont="1" applyBorder="1" applyAlignment="1">
      <alignment horizontal="right" vertical="center"/>
    </xf>
    <xf numFmtId="176" fontId="3" fillId="0" borderId="5" xfId="4" applyNumberFormat="1" applyFont="1" applyBorder="1" applyAlignment="1">
      <alignment horizontal="center" vertical="center"/>
    </xf>
    <xf numFmtId="176" fontId="3" fillId="0" borderId="0" xfId="4" applyNumberFormat="1" applyFont="1" applyAlignment="1">
      <alignment horizontal="center" vertical="center"/>
    </xf>
    <xf numFmtId="176" fontId="3" fillId="0" borderId="3" xfId="4" applyNumberFormat="1" applyFont="1" applyBorder="1" applyAlignment="1">
      <alignment horizontal="right" vertical="center"/>
    </xf>
    <xf numFmtId="0" fontId="1" fillId="0" borderId="0" xfId="5">
      <alignment vertical="center"/>
    </xf>
    <xf numFmtId="176" fontId="3" fillId="0" borderId="0" xfId="5" applyNumberFormat="1" applyFont="1">
      <alignment vertical="center"/>
    </xf>
    <xf numFmtId="176" fontId="3" fillId="0" borderId="0" xfId="5" applyNumberFormat="1" applyFont="1" applyAlignment="1">
      <alignment horizontal="right" vertical="center"/>
    </xf>
    <xf numFmtId="176" fontId="3" fillId="0" borderId="1" xfId="5" applyNumberFormat="1" applyFont="1" applyBorder="1">
      <alignment vertical="center"/>
    </xf>
    <xf numFmtId="176" fontId="3" fillId="0" borderId="0" xfId="5" applyNumberFormat="1" applyFont="1" applyBorder="1">
      <alignment vertical="center"/>
    </xf>
    <xf numFmtId="176" fontId="3" fillId="0" borderId="2" xfId="5" applyNumberFormat="1" applyFont="1" applyBorder="1">
      <alignment vertical="center"/>
    </xf>
    <xf numFmtId="176" fontId="3" fillId="0" borderId="4" xfId="5" applyNumberFormat="1" applyFont="1" applyBorder="1">
      <alignment vertical="center"/>
    </xf>
    <xf numFmtId="176" fontId="3" fillId="0" borderId="5" xfId="5" applyNumberFormat="1" applyFont="1" applyBorder="1">
      <alignment vertical="center"/>
    </xf>
    <xf numFmtId="176" fontId="3" fillId="0" borderId="7" xfId="5" applyNumberFormat="1" applyFont="1" applyBorder="1">
      <alignment vertical="center"/>
    </xf>
    <xf numFmtId="176" fontId="3" fillId="0" borderId="8" xfId="5" applyNumberFormat="1" applyFont="1" applyBorder="1">
      <alignment vertical="center"/>
    </xf>
    <xf numFmtId="176" fontId="3" fillId="0" borderId="9" xfId="5" applyNumberFormat="1" applyFont="1" applyBorder="1">
      <alignment vertical="center"/>
    </xf>
    <xf numFmtId="176" fontId="3" fillId="0" borderId="10" xfId="5" applyNumberFormat="1" applyFont="1" applyBorder="1">
      <alignment vertical="center"/>
    </xf>
    <xf numFmtId="176" fontId="3" fillId="0" borderId="11" xfId="5" applyNumberFormat="1" applyFont="1" applyBorder="1">
      <alignment vertical="center"/>
    </xf>
    <xf numFmtId="176" fontId="3" fillId="0" borderId="13" xfId="5" applyNumberFormat="1" applyFont="1" applyBorder="1">
      <alignment vertical="center"/>
    </xf>
    <xf numFmtId="176" fontId="3" fillId="0" borderId="14" xfId="5" applyNumberFormat="1" applyFont="1" applyBorder="1" applyAlignment="1">
      <alignment horizontal="center" vertical="center"/>
    </xf>
    <xf numFmtId="176" fontId="3" fillId="0" borderId="0" xfId="5" applyNumberFormat="1" applyFont="1" applyBorder="1" applyAlignment="1">
      <alignment horizontal="center" vertical="center"/>
    </xf>
    <xf numFmtId="176" fontId="3" fillId="0" borderId="0" xfId="5" applyNumberFormat="1" applyFont="1" applyBorder="1" applyAlignment="1">
      <alignment vertical="center"/>
    </xf>
    <xf numFmtId="176" fontId="3" fillId="0" borderId="5" xfId="5" applyNumberFormat="1" applyFont="1" applyBorder="1" applyAlignment="1">
      <alignment horizontal="center" vertical="center"/>
    </xf>
    <xf numFmtId="176" fontId="3" fillId="0" borderId="0" xfId="5" applyNumberFormat="1" applyFont="1" applyAlignment="1">
      <alignment horizontal="center" vertical="center"/>
    </xf>
    <xf numFmtId="0" fontId="1" fillId="0" borderId="0" xfId="6">
      <alignment vertical="center"/>
    </xf>
    <xf numFmtId="176" fontId="3" fillId="0" borderId="0" xfId="6" applyNumberFormat="1" applyFont="1">
      <alignment vertical="center"/>
    </xf>
    <xf numFmtId="176" fontId="3" fillId="0" borderId="0" xfId="6" applyNumberFormat="1" applyFont="1" applyAlignment="1">
      <alignment horizontal="right" vertical="center"/>
    </xf>
    <xf numFmtId="176" fontId="3" fillId="0" borderId="1" xfId="6" applyNumberFormat="1" applyFont="1" applyBorder="1">
      <alignment vertical="center"/>
    </xf>
    <xf numFmtId="176" fontId="3" fillId="0" borderId="0" xfId="6" applyNumberFormat="1" applyFont="1" applyBorder="1">
      <alignment vertical="center"/>
    </xf>
    <xf numFmtId="176" fontId="3" fillId="0" borderId="2" xfId="6" applyNumberFormat="1" applyFont="1" applyBorder="1">
      <alignment vertical="center"/>
    </xf>
    <xf numFmtId="176" fontId="3" fillId="0" borderId="3" xfId="6" applyNumberFormat="1" applyFont="1" applyBorder="1">
      <alignment vertical="center"/>
    </xf>
    <xf numFmtId="176" fontId="3" fillId="0" borderId="5" xfId="6" applyNumberFormat="1" applyFont="1" applyBorder="1">
      <alignment vertical="center"/>
    </xf>
    <xf numFmtId="176" fontId="3" fillId="0" borderId="7" xfId="6" applyNumberFormat="1" applyFont="1" applyBorder="1">
      <alignment vertical="center"/>
    </xf>
    <xf numFmtId="176" fontId="3" fillId="0" borderId="8" xfId="6" applyNumberFormat="1" applyFont="1" applyBorder="1">
      <alignment vertical="center"/>
    </xf>
    <xf numFmtId="176" fontId="3" fillId="0" borderId="9" xfId="6" applyNumberFormat="1" applyFont="1" applyBorder="1">
      <alignment vertical="center"/>
    </xf>
    <xf numFmtId="176" fontId="3" fillId="0" borderId="10" xfId="6" applyNumberFormat="1" applyFont="1" applyBorder="1">
      <alignment vertical="center"/>
    </xf>
    <xf numFmtId="176" fontId="3" fillId="0" borderId="11" xfId="6" applyNumberFormat="1" applyFont="1" applyBorder="1">
      <alignment vertical="center"/>
    </xf>
    <xf numFmtId="176" fontId="3" fillId="0" borderId="12" xfId="6" applyNumberFormat="1" applyFont="1" applyBorder="1">
      <alignment vertical="center"/>
    </xf>
    <xf numFmtId="176" fontId="3" fillId="0" borderId="13" xfId="6" applyNumberFormat="1" applyFont="1" applyBorder="1">
      <alignment vertical="center"/>
    </xf>
    <xf numFmtId="176" fontId="3" fillId="0" borderId="14" xfId="6" applyNumberFormat="1" applyFont="1" applyBorder="1" applyAlignment="1">
      <alignment horizontal="center" vertical="center"/>
    </xf>
    <xf numFmtId="176" fontId="3" fillId="0" borderId="14" xfId="6" applyNumberFormat="1" applyFont="1" applyBorder="1">
      <alignment vertical="center"/>
    </xf>
    <xf numFmtId="176" fontId="3" fillId="0" borderId="0" xfId="6" applyNumberFormat="1" applyFont="1" applyBorder="1" applyAlignment="1">
      <alignment horizontal="center" vertical="center"/>
    </xf>
    <xf numFmtId="176" fontId="3" fillId="0" borderId="0" xfId="6" applyNumberFormat="1" applyFont="1" applyBorder="1" applyAlignment="1">
      <alignment vertical="center"/>
    </xf>
    <xf numFmtId="176" fontId="3" fillId="0" borderId="5" xfId="6" applyNumberFormat="1" applyFont="1" applyBorder="1" applyAlignment="1">
      <alignment horizontal="right" vertical="center"/>
    </xf>
    <xf numFmtId="176" fontId="3" fillId="0" borderId="5" xfId="6" applyNumberFormat="1" applyFont="1" applyBorder="1" applyAlignment="1">
      <alignment horizontal="center" vertical="center"/>
    </xf>
    <xf numFmtId="176" fontId="3" fillId="0" borderId="0" xfId="6" applyNumberFormat="1" applyFont="1" applyAlignment="1">
      <alignment horizontal="center" vertical="center"/>
    </xf>
    <xf numFmtId="0" fontId="1" fillId="0" borderId="0" xfId="7">
      <alignment vertical="center"/>
    </xf>
    <xf numFmtId="176" fontId="3" fillId="0" borderId="0" xfId="7" applyNumberFormat="1" applyFont="1">
      <alignment vertical="center"/>
    </xf>
    <xf numFmtId="176" fontId="3" fillId="0" borderId="0" xfId="7" applyNumberFormat="1" applyFont="1" applyAlignment="1">
      <alignment horizontal="right" vertical="center"/>
    </xf>
    <xf numFmtId="176" fontId="3" fillId="0" borderId="1" xfId="7" applyNumberFormat="1" applyFont="1" applyBorder="1">
      <alignment vertical="center"/>
    </xf>
    <xf numFmtId="176" fontId="3" fillId="0" borderId="0" xfId="7" applyNumberFormat="1" applyFont="1" applyBorder="1">
      <alignment vertical="center"/>
    </xf>
    <xf numFmtId="176" fontId="3" fillId="0" borderId="2" xfId="7" applyNumberFormat="1" applyFont="1" applyBorder="1">
      <alignment vertical="center"/>
    </xf>
    <xf numFmtId="176" fontId="3" fillId="0" borderId="3" xfId="7" applyNumberFormat="1" applyFont="1" applyBorder="1">
      <alignment vertical="center"/>
    </xf>
    <xf numFmtId="176" fontId="3" fillId="0" borderId="5" xfId="7" applyNumberFormat="1" applyFont="1" applyBorder="1">
      <alignment vertical="center"/>
    </xf>
    <xf numFmtId="176" fontId="3" fillId="0" borderId="7" xfId="7" applyNumberFormat="1" applyFont="1" applyBorder="1">
      <alignment vertical="center"/>
    </xf>
    <xf numFmtId="176" fontId="3" fillId="0" borderId="8" xfId="7" applyNumberFormat="1" applyFont="1" applyBorder="1">
      <alignment vertical="center"/>
    </xf>
    <xf numFmtId="176" fontId="3" fillId="0" borderId="9" xfId="7" applyNumberFormat="1" applyFont="1" applyBorder="1">
      <alignment vertical="center"/>
    </xf>
    <xf numFmtId="176" fontId="3" fillId="0" borderId="10" xfId="7" applyNumberFormat="1" applyFont="1" applyBorder="1">
      <alignment vertical="center"/>
    </xf>
    <xf numFmtId="176" fontId="3" fillId="0" borderId="11" xfId="7" applyNumberFormat="1" applyFont="1" applyBorder="1">
      <alignment vertical="center"/>
    </xf>
    <xf numFmtId="176" fontId="3" fillId="0" borderId="12" xfId="7" applyNumberFormat="1" applyFont="1" applyBorder="1">
      <alignment vertical="center"/>
    </xf>
    <xf numFmtId="176" fontId="3" fillId="0" borderId="13" xfId="7" applyNumberFormat="1" applyFont="1" applyBorder="1">
      <alignment vertical="center"/>
    </xf>
    <xf numFmtId="176" fontId="3" fillId="0" borderId="14" xfId="7" applyNumberFormat="1" applyFont="1" applyBorder="1" applyAlignment="1">
      <alignment horizontal="center" vertical="center"/>
    </xf>
    <xf numFmtId="176" fontId="3" fillId="0" borderId="0" xfId="7" applyNumberFormat="1" applyFont="1" applyBorder="1" applyAlignment="1">
      <alignment horizontal="center" vertical="center"/>
    </xf>
    <xf numFmtId="176" fontId="3" fillId="0" borderId="0" xfId="7" applyNumberFormat="1" applyFont="1" applyBorder="1" applyAlignment="1">
      <alignment vertical="center"/>
    </xf>
    <xf numFmtId="176" fontId="3" fillId="0" borderId="5" xfId="7" applyNumberFormat="1" applyFont="1" applyBorder="1" applyAlignment="1">
      <alignment horizontal="right" vertical="center"/>
    </xf>
    <xf numFmtId="176" fontId="3" fillId="0" borderId="5" xfId="7" applyNumberFormat="1" applyFont="1" applyBorder="1" applyAlignment="1">
      <alignment horizontal="center" vertical="center"/>
    </xf>
    <xf numFmtId="176" fontId="3" fillId="0" borderId="0" xfId="7" applyNumberFormat="1" applyFont="1" applyAlignment="1">
      <alignment horizontal="center" vertical="center"/>
    </xf>
    <xf numFmtId="0" fontId="1" fillId="0" borderId="0" xfId="8">
      <alignment vertical="center"/>
    </xf>
    <xf numFmtId="176" fontId="3" fillId="0" borderId="0" xfId="8" applyNumberFormat="1" applyFont="1">
      <alignment vertical="center"/>
    </xf>
    <xf numFmtId="176" fontId="3" fillId="0" borderId="0" xfId="8" applyNumberFormat="1" applyFont="1" applyAlignment="1">
      <alignment horizontal="right" vertical="center"/>
    </xf>
    <xf numFmtId="176" fontId="3" fillId="0" borderId="1" xfId="8" applyNumberFormat="1" applyFont="1" applyBorder="1">
      <alignment vertical="center"/>
    </xf>
    <xf numFmtId="176" fontId="3" fillId="0" borderId="0" xfId="8" applyNumberFormat="1" applyFont="1" applyBorder="1">
      <alignment vertical="center"/>
    </xf>
    <xf numFmtId="176" fontId="3" fillId="0" borderId="2" xfId="8" applyNumberFormat="1" applyFont="1" applyBorder="1">
      <alignment vertical="center"/>
    </xf>
    <xf numFmtId="176" fontId="3" fillId="0" borderId="3" xfId="8" applyNumberFormat="1" applyFont="1" applyBorder="1">
      <alignment vertical="center"/>
    </xf>
    <xf numFmtId="176" fontId="3" fillId="0" borderId="4" xfId="8" applyNumberFormat="1" applyFont="1" applyBorder="1">
      <alignment vertical="center"/>
    </xf>
    <xf numFmtId="176" fontId="3" fillId="0" borderId="5" xfId="8" applyNumberFormat="1" applyFont="1" applyBorder="1">
      <alignment vertical="center"/>
    </xf>
    <xf numFmtId="176" fontId="3" fillId="0" borderId="7" xfId="8" applyNumberFormat="1" applyFont="1" applyBorder="1">
      <alignment vertical="center"/>
    </xf>
    <xf numFmtId="176" fontId="3" fillId="0" borderId="8" xfId="8" applyNumberFormat="1" applyFont="1" applyBorder="1">
      <alignment vertical="center"/>
    </xf>
    <xf numFmtId="176" fontId="3" fillId="0" borderId="9" xfId="8" applyNumberFormat="1" applyFont="1" applyBorder="1">
      <alignment vertical="center"/>
    </xf>
    <xf numFmtId="176" fontId="3" fillId="0" borderId="10" xfId="8" applyNumberFormat="1" applyFont="1" applyBorder="1">
      <alignment vertical="center"/>
    </xf>
    <xf numFmtId="176" fontId="3" fillId="0" borderId="11" xfId="8" applyNumberFormat="1" applyFont="1" applyBorder="1">
      <alignment vertical="center"/>
    </xf>
    <xf numFmtId="176" fontId="3" fillId="0" borderId="12" xfId="8" applyNumberFormat="1" applyFont="1" applyBorder="1">
      <alignment vertical="center"/>
    </xf>
    <xf numFmtId="176" fontId="3" fillId="0" borderId="13" xfId="8" applyNumberFormat="1" applyFont="1" applyBorder="1">
      <alignment vertical="center"/>
    </xf>
    <xf numFmtId="176" fontId="3" fillId="0" borderId="14" xfId="8" applyNumberFormat="1" applyFont="1" applyBorder="1" applyAlignment="1">
      <alignment horizontal="center" vertical="center"/>
    </xf>
    <xf numFmtId="176" fontId="3" fillId="0" borderId="14" xfId="8" applyNumberFormat="1" applyFont="1" applyBorder="1">
      <alignment vertical="center"/>
    </xf>
    <xf numFmtId="176" fontId="3" fillId="0" borderId="0" xfId="8" applyNumberFormat="1" applyFont="1" applyBorder="1" applyAlignment="1">
      <alignment horizontal="center" vertical="center"/>
    </xf>
    <xf numFmtId="176" fontId="3" fillId="0" borderId="0" xfId="8" applyNumberFormat="1" applyFont="1" applyBorder="1" applyAlignment="1">
      <alignment vertical="center"/>
    </xf>
    <xf numFmtId="176" fontId="3" fillId="0" borderId="1" xfId="8" applyNumberFormat="1" applyFont="1" applyBorder="1" applyAlignment="1">
      <alignment vertical="center"/>
    </xf>
    <xf numFmtId="176" fontId="3" fillId="0" borderId="2" xfId="8" applyNumberFormat="1" applyFont="1" applyBorder="1" applyAlignment="1">
      <alignment vertical="center"/>
    </xf>
    <xf numFmtId="176" fontId="3" fillId="0" borderId="2" xfId="8" applyNumberFormat="1" applyFont="1" applyBorder="1" applyAlignment="1">
      <alignment horizontal="center" vertical="center"/>
    </xf>
    <xf numFmtId="176" fontId="3" fillId="0" borderId="5" xfId="8" applyNumberFormat="1" applyFont="1" applyBorder="1" applyAlignment="1">
      <alignment horizontal="right" vertical="center"/>
    </xf>
    <xf numFmtId="176" fontId="3" fillId="0" borderId="0" xfId="8" applyNumberFormat="1" applyFont="1" applyBorder="1" applyAlignment="1">
      <alignment horizontal="right" vertical="center"/>
    </xf>
    <xf numFmtId="176" fontId="3" fillId="0" borderId="4" xfId="8" applyNumberFormat="1" applyFont="1" applyBorder="1" applyAlignment="1">
      <alignment horizontal="left" vertical="center"/>
    </xf>
    <xf numFmtId="176" fontId="4" fillId="0" borderId="4" xfId="8" applyNumberFormat="1" applyFont="1" applyBorder="1">
      <alignment vertical="center"/>
    </xf>
    <xf numFmtId="176" fontId="4" fillId="0" borderId="2" xfId="8" applyNumberFormat="1" applyFont="1" applyBorder="1">
      <alignment vertical="center"/>
    </xf>
    <xf numFmtId="0" fontId="1" fillId="0" borderId="0" xfId="9">
      <alignment vertical="center"/>
    </xf>
    <xf numFmtId="176" fontId="3" fillId="0" borderId="0" xfId="9" applyNumberFormat="1" applyFont="1">
      <alignment vertical="center"/>
    </xf>
    <xf numFmtId="176" fontId="3" fillId="0" borderId="0" xfId="9" applyNumberFormat="1" applyFont="1" applyAlignment="1">
      <alignment horizontal="right" vertical="center"/>
    </xf>
    <xf numFmtId="176" fontId="3" fillId="0" borderId="1" xfId="9" applyNumberFormat="1" applyFont="1" applyBorder="1">
      <alignment vertical="center"/>
    </xf>
    <xf numFmtId="176" fontId="3" fillId="0" borderId="0" xfId="9" applyNumberFormat="1" applyFont="1" applyBorder="1">
      <alignment vertical="center"/>
    </xf>
    <xf numFmtId="176" fontId="3" fillId="0" borderId="2" xfId="9" applyNumberFormat="1" applyFont="1" applyBorder="1">
      <alignment vertical="center"/>
    </xf>
    <xf numFmtId="176" fontId="3" fillId="0" borderId="3" xfId="9" applyNumberFormat="1" applyFont="1" applyBorder="1">
      <alignment vertical="center"/>
    </xf>
    <xf numFmtId="176" fontId="3" fillId="0" borderId="4" xfId="9" applyNumberFormat="1" applyFont="1" applyBorder="1">
      <alignment vertical="center"/>
    </xf>
    <xf numFmtId="176" fontId="3" fillId="0" borderId="5" xfId="9" applyNumberFormat="1" applyFont="1" applyBorder="1">
      <alignment vertical="center"/>
    </xf>
    <xf numFmtId="176" fontId="3" fillId="0" borderId="6" xfId="9" applyNumberFormat="1" applyFont="1" applyBorder="1">
      <alignment vertical="center"/>
    </xf>
    <xf numFmtId="176" fontId="3" fillId="0" borderId="7" xfId="9" applyNumberFormat="1" applyFont="1" applyBorder="1">
      <alignment vertical="center"/>
    </xf>
    <xf numFmtId="176" fontId="3" fillId="0" borderId="8" xfId="9" applyNumberFormat="1" applyFont="1" applyBorder="1">
      <alignment vertical="center"/>
    </xf>
    <xf numFmtId="176" fontId="3" fillId="0" borderId="9" xfId="9" applyNumberFormat="1" applyFont="1" applyBorder="1">
      <alignment vertical="center"/>
    </xf>
    <xf numFmtId="176" fontId="3" fillId="0" borderId="10" xfId="9" applyNumberFormat="1" applyFont="1" applyBorder="1">
      <alignment vertical="center"/>
    </xf>
    <xf numFmtId="176" fontId="3" fillId="0" borderId="11" xfId="9" applyNumberFormat="1" applyFont="1" applyBorder="1">
      <alignment vertical="center"/>
    </xf>
    <xf numFmtId="176" fontId="3" fillId="0" borderId="12" xfId="9" applyNumberFormat="1" applyFont="1" applyBorder="1">
      <alignment vertical="center"/>
    </xf>
    <xf numFmtId="176" fontId="3" fillId="0" borderId="13" xfId="9" applyNumberFormat="1" applyFont="1" applyBorder="1">
      <alignment vertical="center"/>
    </xf>
    <xf numFmtId="176" fontId="3" fillId="0" borderId="14" xfId="9" applyNumberFormat="1" applyFont="1" applyBorder="1" applyAlignment="1">
      <alignment horizontal="center" vertical="center"/>
    </xf>
    <xf numFmtId="176" fontId="3" fillId="0" borderId="14" xfId="9" applyNumberFormat="1" applyFont="1" applyBorder="1">
      <alignment vertical="center"/>
    </xf>
    <xf numFmtId="176" fontId="3" fillId="0" borderId="0" xfId="9" applyNumberFormat="1" applyFont="1" applyBorder="1" applyAlignment="1">
      <alignment horizontal="center" vertical="center"/>
    </xf>
    <xf numFmtId="176" fontId="3" fillId="0" borderId="0" xfId="9" applyNumberFormat="1" applyFont="1" applyBorder="1" applyAlignment="1">
      <alignment horizontal="left" vertical="center"/>
    </xf>
    <xf numFmtId="176" fontId="3" fillId="0" borderId="0" xfId="9" applyNumberFormat="1" applyFont="1" applyBorder="1" applyAlignment="1">
      <alignment vertical="center"/>
    </xf>
    <xf numFmtId="176" fontId="3" fillId="0" borderId="1" xfId="9" applyNumberFormat="1" applyFont="1" applyBorder="1" applyAlignment="1">
      <alignment horizontal="left" vertical="center"/>
    </xf>
    <xf numFmtId="176" fontId="3" fillId="0" borderId="5" xfId="9" applyNumberFormat="1" applyFont="1" applyBorder="1" applyAlignment="1">
      <alignment horizontal="center" vertical="center"/>
    </xf>
    <xf numFmtId="176" fontId="3" fillId="0" borderId="0" xfId="9" applyNumberFormat="1" applyFont="1" applyAlignment="1">
      <alignment horizontal="center" vertical="center"/>
    </xf>
    <xf numFmtId="176" fontId="3" fillId="0" borderId="2" xfId="8" applyNumberFormat="1" applyFont="1" applyFill="1" applyBorder="1">
      <alignment vertical="center"/>
    </xf>
    <xf numFmtId="176" fontId="3" fillId="0" borderId="5" xfId="1" applyNumberFormat="1" applyFont="1" applyBorder="1" applyAlignment="1">
      <alignment horizontal="center" vertical="center"/>
    </xf>
    <xf numFmtId="176" fontId="3" fillId="0" borderId="0" xfId="1" applyNumberFormat="1" applyFont="1" applyAlignment="1">
      <alignment horizontal="center" vertical="center"/>
    </xf>
    <xf numFmtId="176" fontId="3" fillId="0" borderId="1" xfId="1" applyNumberFormat="1" applyFont="1" applyBorder="1" applyAlignment="1">
      <alignment horizontal="center" vertical="center"/>
    </xf>
    <xf numFmtId="176" fontId="3" fillId="0" borderId="0" xfId="1" applyNumberFormat="1" applyFont="1" applyBorder="1" applyAlignment="1">
      <alignment horizontal="center" vertical="center"/>
    </xf>
    <xf numFmtId="176" fontId="3" fillId="0" borderId="2" xfId="1" applyNumberFormat="1" applyFont="1" applyBorder="1" applyAlignment="1">
      <alignment horizontal="center" vertical="center"/>
    </xf>
    <xf numFmtId="176" fontId="3" fillId="0" borderId="1" xfId="1" applyNumberFormat="1" applyFont="1" applyBorder="1" applyAlignment="1">
      <alignment horizontal="left" vertical="center"/>
    </xf>
    <xf numFmtId="176" fontId="3" fillId="0" borderId="0" xfId="1" applyNumberFormat="1" applyFont="1" applyBorder="1" applyAlignment="1">
      <alignment horizontal="left" vertical="center"/>
    </xf>
    <xf numFmtId="176" fontId="3" fillId="0" borderId="7" xfId="5" applyNumberFormat="1" applyFont="1" applyBorder="1" applyAlignment="1">
      <alignment horizontal="center" vertical="center"/>
    </xf>
    <xf numFmtId="176" fontId="3" fillId="0" borderId="5" xfId="1" applyNumberFormat="1" applyFont="1" applyBorder="1" applyAlignment="1">
      <alignment horizontal="center" vertical="center"/>
    </xf>
    <xf numFmtId="176" fontId="3" fillId="0" borderId="0" xfId="1" applyNumberFormat="1" applyFont="1" applyAlignment="1">
      <alignment horizontal="center" vertical="center"/>
    </xf>
    <xf numFmtId="176" fontId="3" fillId="0" borderId="0" xfId="8" applyNumberFormat="1" applyFont="1" applyAlignment="1">
      <alignment horizontal="center" vertical="center"/>
    </xf>
    <xf numFmtId="176" fontId="3" fillId="0" borderId="5" xfId="8" applyNumberFormat="1" applyFont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9" xfId="0" applyBorder="1">
      <alignment vertical="center"/>
    </xf>
    <xf numFmtId="176" fontId="3" fillId="0" borderId="11" xfId="5" applyNumberFormat="1" applyFont="1" applyBorder="1" applyAlignment="1">
      <alignment horizontal="center" vertical="center"/>
    </xf>
    <xf numFmtId="176" fontId="3" fillId="0" borderId="12" xfId="5" applyNumberFormat="1" applyFont="1" applyBorder="1" applyAlignment="1">
      <alignment horizontal="center" vertical="center"/>
    </xf>
    <xf numFmtId="176" fontId="3" fillId="0" borderId="1" xfId="5" applyNumberFormat="1" applyFont="1" applyBorder="1" applyAlignment="1">
      <alignment horizontal="center" vertical="center"/>
    </xf>
    <xf numFmtId="176" fontId="3" fillId="0" borderId="2" xfId="5" applyNumberFormat="1" applyFont="1" applyBorder="1" applyAlignment="1">
      <alignment horizontal="center" vertical="center"/>
    </xf>
    <xf numFmtId="176" fontId="3" fillId="0" borderId="10" xfId="5" applyNumberFormat="1" applyFont="1" applyBorder="1" applyAlignment="1">
      <alignment horizontal="left" vertical="center"/>
    </xf>
    <xf numFmtId="176" fontId="3" fillId="0" borderId="1" xfId="5" applyNumberFormat="1" applyFont="1" applyBorder="1" applyAlignment="1">
      <alignment horizontal="left" vertical="center"/>
    </xf>
    <xf numFmtId="176" fontId="3" fillId="0" borderId="0" xfId="5" applyNumberFormat="1" applyFont="1" applyBorder="1" applyAlignment="1">
      <alignment horizontal="left" vertical="center"/>
    </xf>
    <xf numFmtId="176" fontId="3" fillId="0" borderId="2" xfId="5" applyNumberFormat="1" applyFont="1" applyBorder="1" applyAlignment="1">
      <alignment horizontal="left" vertical="center"/>
    </xf>
    <xf numFmtId="176" fontId="3" fillId="0" borderId="8" xfId="5" applyNumberFormat="1" applyFont="1" applyBorder="1" applyAlignment="1">
      <alignment horizontal="left" vertical="center"/>
    </xf>
    <xf numFmtId="176" fontId="3" fillId="0" borderId="9" xfId="5" applyNumberFormat="1" applyFont="1" applyBorder="1" applyAlignment="1">
      <alignment horizontal="left" vertical="center"/>
    </xf>
    <xf numFmtId="176" fontId="3" fillId="0" borderId="3" xfId="5" applyNumberFormat="1" applyFont="1" applyBorder="1" applyAlignment="1">
      <alignment horizontal="center" vertical="center"/>
    </xf>
    <xf numFmtId="176" fontId="3" fillId="0" borderId="12" xfId="5" applyNumberFormat="1" applyFont="1" applyBorder="1" applyAlignment="1">
      <alignment horizontal="right" vertical="center"/>
    </xf>
    <xf numFmtId="176" fontId="3" fillId="0" borderId="0" xfId="6" applyNumberFormat="1" applyFont="1" applyFill="1" applyBorder="1">
      <alignment vertical="center"/>
    </xf>
    <xf numFmtId="0" fontId="4" fillId="0" borderId="0" xfId="0" applyFont="1">
      <alignment vertical="center"/>
    </xf>
    <xf numFmtId="0" fontId="4" fillId="0" borderId="0" xfId="8" applyFont="1">
      <alignment vertical="center"/>
    </xf>
    <xf numFmtId="0" fontId="3" fillId="0" borderId="9" xfId="0" applyFont="1" applyBorder="1">
      <alignment vertical="center"/>
    </xf>
    <xf numFmtId="176" fontId="4" fillId="0" borderId="0" xfId="8" applyNumberFormat="1" applyFont="1" applyBorder="1">
      <alignment vertical="center"/>
    </xf>
    <xf numFmtId="176" fontId="5" fillId="0" borderId="0" xfId="8" applyNumberFormat="1" applyFont="1" applyBorder="1">
      <alignment vertical="center"/>
    </xf>
    <xf numFmtId="176" fontId="4" fillId="0" borderId="0" xfId="1" applyNumberFormat="1" applyFont="1" applyBorder="1">
      <alignment vertical="center"/>
    </xf>
    <xf numFmtId="176" fontId="4" fillId="0" borderId="0" xfId="9" applyNumberFormat="1" applyFont="1" applyBorder="1">
      <alignment vertical="center"/>
    </xf>
    <xf numFmtId="176" fontId="3" fillId="0" borderId="5" xfId="1" applyNumberFormat="1" applyFont="1" applyBorder="1" applyAlignment="1">
      <alignment horizontal="center" vertical="center"/>
    </xf>
    <xf numFmtId="176" fontId="3" fillId="0" borderId="0" xfId="3" applyNumberFormat="1" applyFont="1" applyAlignment="1">
      <alignment horizontal="center" vertical="center"/>
    </xf>
    <xf numFmtId="176" fontId="3" fillId="0" borderId="5" xfId="3" applyNumberFormat="1" applyFont="1" applyBorder="1" applyAlignment="1">
      <alignment horizontal="center" vertical="center"/>
    </xf>
    <xf numFmtId="176" fontId="3" fillId="0" borderId="15" xfId="1" applyNumberFormat="1" applyFont="1" applyBorder="1">
      <alignment vertical="center"/>
    </xf>
    <xf numFmtId="176" fontId="3" fillId="0" borderId="5" xfId="3" applyNumberFormat="1" applyFont="1" applyBorder="1" applyAlignment="1">
      <alignment vertical="center"/>
    </xf>
    <xf numFmtId="176" fontId="3" fillId="0" borderId="5" xfId="3" applyNumberFormat="1" applyFont="1" applyBorder="1" applyAlignment="1">
      <alignment horizontal="right" vertical="center"/>
    </xf>
    <xf numFmtId="0" fontId="4" fillId="0" borderId="0" xfId="3" applyFont="1">
      <alignment vertical="center"/>
    </xf>
    <xf numFmtId="0" fontId="4" fillId="0" borderId="0" xfId="1" applyFont="1">
      <alignment vertical="center"/>
    </xf>
    <xf numFmtId="176" fontId="3" fillId="0" borderId="13" xfId="5" applyNumberFormat="1" applyFont="1" applyBorder="1" applyAlignment="1">
      <alignment horizontal="right" vertical="center"/>
    </xf>
    <xf numFmtId="176" fontId="3" fillId="0" borderId="5" xfId="5" applyNumberFormat="1" applyFont="1" applyBorder="1" applyAlignment="1">
      <alignment horizontal="right" vertical="center"/>
    </xf>
    <xf numFmtId="176" fontId="3" fillId="0" borderId="5" xfId="1" applyNumberFormat="1" applyFont="1" applyBorder="1" applyAlignment="1">
      <alignment horizontal="center" vertical="center"/>
    </xf>
    <xf numFmtId="176" fontId="3" fillId="0" borderId="5" xfId="1" applyNumberFormat="1" applyFont="1" applyBorder="1" applyAlignment="1">
      <alignment horizontal="right" vertical="center"/>
    </xf>
    <xf numFmtId="176" fontId="5" fillId="0" borderId="2" xfId="8" applyNumberFormat="1" applyFont="1" applyBorder="1">
      <alignment vertical="center"/>
    </xf>
    <xf numFmtId="176" fontId="3" fillId="0" borderId="0" xfId="1" applyNumberFormat="1" applyFont="1" applyFill="1" applyBorder="1">
      <alignment vertical="center"/>
    </xf>
    <xf numFmtId="0" fontId="0" fillId="0" borderId="0" xfId="0" applyBorder="1">
      <alignment vertical="center"/>
    </xf>
    <xf numFmtId="176" fontId="4" fillId="0" borderId="8" xfId="8" applyNumberFormat="1" applyFont="1" applyBorder="1">
      <alignment vertical="center"/>
    </xf>
    <xf numFmtId="176" fontId="3" fillId="0" borderId="7" xfId="5" applyNumberFormat="1" applyFont="1" applyBorder="1" applyAlignment="1">
      <alignment horizontal="center" vertical="center"/>
    </xf>
    <xf numFmtId="176" fontId="3" fillId="0" borderId="9" xfId="5" applyNumberFormat="1" applyFont="1" applyBorder="1" applyAlignment="1">
      <alignment horizontal="center" vertical="center"/>
    </xf>
    <xf numFmtId="176" fontId="3" fillId="0" borderId="14" xfId="5" applyNumberFormat="1" applyFont="1" applyBorder="1" applyAlignment="1">
      <alignment horizontal="center" vertical="center"/>
    </xf>
    <xf numFmtId="176" fontId="3" fillId="0" borderId="3" xfId="1" applyNumberFormat="1" applyFont="1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1" fillId="0" borderId="0" xfId="1" applyAlignment="1">
      <alignment horizontal="right" vertical="center"/>
    </xf>
    <xf numFmtId="176" fontId="3" fillId="0" borderId="3" xfId="1" applyNumberFormat="1" applyFont="1" applyBorder="1" applyAlignment="1">
      <alignment horizontal="right" vertical="center" wrapText="1"/>
    </xf>
    <xf numFmtId="176" fontId="3" fillId="0" borderId="6" xfId="1" applyNumberFormat="1" applyFont="1" applyBorder="1" applyAlignment="1">
      <alignment horizontal="right" vertical="center"/>
    </xf>
    <xf numFmtId="0" fontId="4" fillId="0" borderId="9" xfId="0" applyFont="1" applyBorder="1">
      <alignment vertical="center"/>
    </xf>
    <xf numFmtId="0" fontId="3" fillId="0" borderId="0" xfId="0" applyFont="1">
      <alignment vertical="center"/>
    </xf>
    <xf numFmtId="176" fontId="3" fillId="0" borderId="0" xfId="7" applyNumberFormat="1" applyFont="1" applyFill="1" applyBorder="1">
      <alignment vertical="center"/>
    </xf>
    <xf numFmtId="176" fontId="3" fillId="0" borderId="5" xfId="9" applyNumberFormat="1" applyFont="1" applyBorder="1" applyAlignment="1">
      <alignment horizontal="right" vertical="center"/>
    </xf>
    <xf numFmtId="176" fontId="3" fillId="0" borderId="5" xfId="8" applyNumberFormat="1" applyFont="1" applyBorder="1" applyAlignment="1">
      <alignment horizontal="center" vertical="center"/>
    </xf>
    <xf numFmtId="176" fontId="3" fillId="0" borderId="5" xfId="1" applyNumberFormat="1" applyFont="1" applyBorder="1" applyAlignment="1">
      <alignment horizontal="center" vertical="center"/>
    </xf>
    <xf numFmtId="176" fontId="3" fillId="0" borderId="0" xfId="1" applyNumberFormat="1" applyFont="1" applyAlignment="1">
      <alignment horizontal="center" vertical="center"/>
    </xf>
    <xf numFmtId="0" fontId="4" fillId="0" borderId="2" xfId="0" applyFont="1" applyBorder="1">
      <alignment vertical="center"/>
    </xf>
    <xf numFmtId="0" fontId="4" fillId="0" borderId="0" xfId="1" applyFont="1" applyAlignment="1">
      <alignment horizontal="right" vertical="center"/>
    </xf>
    <xf numFmtId="0" fontId="4" fillId="0" borderId="3" xfId="0" applyFont="1" applyBorder="1">
      <alignment vertical="center"/>
    </xf>
    <xf numFmtId="176" fontId="4" fillId="0" borderId="4" xfId="1" applyNumberFormat="1" applyFont="1" applyBorder="1">
      <alignment vertical="center"/>
    </xf>
    <xf numFmtId="176" fontId="4" fillId="0" borderId="3" xfId="1" applyNumberFormat="1" applyFont="1" applyBorder="1">
      <alignment vertical="center"/>
    </xf>
    <xf numFmtId="176" fontId="4" fillId="0" borderId="14" xfId="1" applyNumberFormat="1" applyFont="1" applyBorder="1">
      <alignment vertical="center"/>
    </xf>
    <xf numFmtId="176" fontId="4" fillId="0" borderId="2" xfId="3" applyNumberFormat="1" applyFont="1" applyBorder="1">
      <alignment vertical="center"/>
    </xf>
    <xf numFmtId="176" fontId="4" fillId="0" borderId="3" xfId="3" applyNumberFormat="1" applyFont="1" applyBorder="1">
      <alignment vertical="center"/>
    </xf>
    <xf numFmtId="176" fontId="4" fillId="0" borderId="4" xfId="3" applyNumberFormat="1" applyFont="1" applyBorder="1">
      <alignment vertical="center"/>
    </xf>
    <xf numFmtId="176" fontId="4" fillId="0" borderId="14" xfId="3" applyNumberFormat="1" applyFont="1" applyBorder="1">
      <alignment vertical="center"/>
    </xf>
    <xf numFmtId="176" fontId="4" fillId="0" borderId="4" xfId="4" applyNumberFormat="1" applyFont="1" applyBorder="1">
      <alignment vertical="center"/>
    </xf>
    <xf numFmtId="176" fontId="4" fillId="0" borderId="4" xfId="5" applyNumberFormat="1" applyFont="1" applyBorder="1">
      <alignment vertical="center"/>
    </xf>
    <xf numFmtId="176" fontId="4" fillId="0" borderId="3" xfId="6" applyNumberFormat="1" applyFont="1" applyBorder="1">
      <alignment vertical="center"/>
    </xf>
    <xf numFmtId="176" fontId="4" fillId="0" borderId="4" xfId="6" applyNumberFormat="1" applyFont="1" applyBorder="1">
      <alignment vertical="center"/>
    </xf>
    <xf numFmtId="176" fontId="4" fillId="0" borderId="14" xfId="6" applyNumberFormat="1" applyFont="1" applyBorder="1">
      <alignment vertical="center"/>
    </xf>
    <xf numFmtId="176" fontId="4" fillId="0" borderId="5" xfId="1" applyNumberFormat="1" applyFont="1" applyBorder="1">
      <alignment vertical="center"/>
    </xf>
    <xf numFmtId="176" fontId="5" fillId="0" borderId="4" xfId="1" applyNumberFormat="1" applyFont="1" applyBorder="1">
      <alignment vertical="center"/>
    </xf>
    <xf numFmtId="176" fontId="3" fillId="0" borderId="3" xfId="1" applyNumberFormat="1" applyFont="1" applyBorder="1" applyAlignment="1">
      <alignment horizontal="center" vertical="center"/>
    </xf>
    <xf numFmtId="176" fontId="4" fillId="0" borderId="14" xfId="4" applyNumberFormat="1" applyFont="1" applyBorder="1">
      <alignment vertical="center"/>
    </xf>
    <xf numFmtId="176" fontId="4" fillId="0" borderId="3" xfId="4" applyNumberFormat="1" applyFont="1" applyBorder="1">
      <alignment vertical="center"/>
    </xf>
    <xf numFmtId="176" fontId="4" fillId="0" borderId="12" xfId="5" applyNumberFormat="1" applyFont="1" applyBorder="1" applyAlignment="1">
      <alignment horizontal="left" vertical="center"/>
    </xf>
    <xf numFmtId="176" fontId="4" fillId="0" borderId="4" xfId="5" applyNumberFormat="1" applyFont="1" applyBorder="1" applyAlignment="1">
      <alignment horizontal="left" vertical="center"/>
    </xf>
    <xf numFmtId="176" fontId="4" fillId="0" borderId="2" xfId="5" applyNumberFormat="1" applyFont="1" applyBorder="1" applyAlignment="1">
      <alignment horizontal="left" vertical="center"/>
    </xf>
    <xf numFmtId="176" fontId="4" fillId="0" borderId="3" xfId="5" applyNumberFormat="1" applyFont="1" applyBorder="1" applyAlignment="1">
      <alignment horizontal="left" vertical="center"/>
    </xf>
    <xf numFmtId="176" fontId="4" fillId="0" borderId="12" xfId="5" applyNumberFormat="1" applyFont="1" applyBorder="1">
      <alignment vertical="center"/>
    </xf>
    <xf numFmtId="176" fontId="4" fillId="0" borderId="2" xfId="5" applyNumberFormat="1" applyFont="1" applyBorder="1">
      <alignment vertical="center"/>
    </xf>
    <xf numFmtId="176" fontId="4" fillId="0" borderId="3" xfId="5" applyNumberFormat="1" applyFont="1" applyBorder="1">
      <alignment vertical="center"/>
    </xf>
    <xf numFmtId="176" fontId="4" fillId="0" borderId="4" xfId="5" applyNumberFormat="1" applyFont="1" applyFill="1" applyBorder="1">
      <alignment vertical="center"/>
    </xf>
    <xf numFmtId="0" fontId="0" fillId="0" borderId="4" xfId="0" applyBorder="1">
      <alignment vertical="center"/>
    </xf>
    <xf numFmtId="176" fontId="4" fillId="0" borderId="14" xfId="7" applyNumberFormat="1" applyFont="1" applyBorder="1">
      <alignment vertical="center"/>
    </xf>
    <xf numFmtId="176" fontId="4" fillId="0" borderId="4" xfId="7" applyNumberFormat="1" applyFont="1" applyBorder="1">
      <alignment vertical="center"/>
    </xf>
    <xf numFmtId="176" fontId="4" fillId="0" borderId="3" xfId="7" applyNumberFormat="1" applyFont="1" applyBorder="1">
      <alignment vertical="center"/>
    </xf>
    <xf numFmtId="176" fontId="4" fillId="0" borderId="5" xfId="7" applyNumberFormat="1" applyFont="1" applyBorder="1">
      <alignment vertical="center"/>
    </xf>
    <xf numFmtId="176" fontId="4" fillId="0" borderId="0" xfId="7" applyNumberFormat="1" applyFont="1" applyBorder="1">
      <alignment vertical="center"/>
    </xf>
    <xf numFmtId="176" fontId="3" fillId="0" borderId="5" xfId="8" applyNumberFormat="1" applyFont="1" applyBorder="1" applyAlignment="1">
      <alignment horizontal="center" vertical="center"/>
    </xf>
    <xf numFmtId="176" fontId="4" fillId="0" borderId="3" xfId="8" applyNumberFormat="1" applyFont="1" applyBorder="1">
      <alignment vertical="center"/>
    </xf>
    <xf numFmtId="176" fontId="5" fillId="0" borderId="4" xfId="4" applyNumberFormat="1" applyFont="1" applyBorder="1">
      <alignment vertical="center"/>
    </xf>
    <xf numFmtId="176" fontId="5" fillId="0" borderId="3" xfId="8" applyNumberFormat="1" applyFont="1" applyBorder="1">
      <alignment vertical="center"/>
    </xf>
    <xf numFmtId="176" fontId="5" fillId="0" borderId="5" xfId="8" applyNumberFormat="1" applyFont="1" applyBorder="1">
      <alignment vertical="center"/>
    </xf>
    <xf numFmtId="176" fontId="4" fillId="0" borderId="5" xfId="8" applyNumberFormat="1" applyFont="1" applyBorder="1">
      <alignment vertical="center"/>
    </xf>
    <xf numFmtId="176" fontId="4" fillId="0" borderId="12" xfId="8" applyNumberFormat="1" applyFont="1" applyBorder="1">
      <alignment vertical="center"/>
    </xf>
    <xf numFmtId="176" fontId="4" fillId="0" borderId="14" xfId="8" applyNumberFormat="1" applyFont="1" applyBorder="1">
      <alignment vertical="center"/>
    </xf>
    <xf numFmtId="0" fontId="0" fillId="0" borderId="11" xfId="0" applyBorder="1">
      <alignment vertical="center"/>
    </xf>
    <xf numFmtId="0" fontId="0" fillId="0" borderId="8" xfId="0" applyBorder="1">
      <alignment vertical="center"/>
    </xf>
    <xf numFmtId="0" fontId="4" fillId="0" borderId="0" xfId="0" applyFont="1" applyBorder="1">
      <alignment vertical="center"/>
    </xf>
    <xf numFmtId="0" fontId="4" fillId="0" borderId="8" xfId="0" applyFont="1" applyBorder="1">
      <alignment vertical="center"/>
    </xf>
    <xf numFmtId="176" fontId="3" fillId="0" borderId="4" xfId="5" applyNumberFormat="1" applyFont="1" applyBorder="1" applyAlignment="1">
      <alignment horizontal="center" vertical="center"/>
    </xf>
    <xf numFmtId="0" fontId="0" fillId="0" borderId="3" xfId="0" applyBorder="1">
      <alignment vertical="center"/>
    </xf>
    <xf numFmtId="176" fontId="3" fillId="0" borderId="4" xfId="6" applyNumberFormat="1" applyFont="1" applyBorder="1">
      <alignment vertical="center"/>
    </xf>
    <xf numFmtId="176" fontId="4" fillId="0" borderId="3" xfId="1" applyNumberFormat="1" applyFont="1" applyBorder="1" applyAlignment="1">
      <alignment horizontal="left" vertical="center"/>
    </xf>
    <xf numFmtId="176" fontId="4" fillId="0" borderId="4" xfId="8" applyNumberFormat="1" applyFont="1" applyBorder="1" applyAlignment="1">
      <alignment horizontal="left" vertical="center"/>
    </xf>
    <xf numFmtId="176" fontId="3" fillId="0" borderId="11" xfId="1" applyNumberFormat="1" applyFont="1" applyBorder="1" applyAlignment="1">
      <alignment horizontal="center" vertical="center"/>
    </xf>
    <xf numFmtId="176" fontId="3" fillId="0" borderId="8" xfId="1" applyNumberFormat="1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8" xfId="0" applyFont="1" applyBorder="1">
      <alignment vertical="center"/>
    </xf>
    <xf numFmtId="0" fontId="3" fillId="0" borderId="11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0" xfId="0" applyFont="1" applyBorder="1">
      <alignment vertical="center"/>
    </xf>
    <xf numFmtId="0" fontId="3" fillId="0" borderId="12" xfId="0" applyFont="1" applyBorder="1" applyAlignment="1">
      <alignment horizontal="center" vertical="center"/>
    </xf>
    <xf numFmtId="0" fontId="3" fillId="0" borderId="14" xfId="0" applyFont="1" applyBorder="1">
      <alignment vertical="center"/>
    </xf>
    <xf numFmtId="0" fontId="4" fillId="0" borderId="0" xfId="0" applyFont="1" applyAlignment="1">
      <alignment horizontal="center" vertical="center"/>
    </xf>
    <xf numFmtId="0" fontId="3" fillId="0" borderId="10" xfId="0" applyFont="1" applyBorder="1">
      <alignment vertical="center"/>
    </xf>
    <xf numFmtId="0" fontId="3" fillId="0" borderId="1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4" xfId="0" applyFont="1" applyBorder="1">
      <alignment vertical="center"/>
    </xf>
    <xf numFmtId="176" fontId="3" fillId="0" borderId="5" xfId="1" applyNumberFormat="1" applyFont="1" applyBorder="1" applyAlignment="1">
      <alignment horizontal="center" vertical="center"/>
    </xf>
    <xf numFmtId="176" fontId="4" fillId="0" borderId="0" xfId="1" applyNumberFormat="1" applyFont="1" applyFill="1" applyBorder="1">
      <alignment vertical="center"/>
    </xf>
    <xf numFmtId="176" fontId="3" fillId="0" borderId="5" xfId="1" applyNumberFormat="1" applyFont="1" applyBorder="1" applyAlignment="1">
      <alignment horizontal="center" vertical="center"/>
    </xf>
    <xf numFmtId="176" fontId="3" fillId="0" borderId="5" xfId="1" quotePrefix="1" applyNumberFormat="1" applyFont="1" applyBorder="1" applyAlignment="1">
      <alignment horizontal="center" vertical="center"/>
    </xf>
    <xf numFmtId="176" fontId="5" fillId="0" borderId="4" xfId="6" applyNumberFormat="1" applyFont="1" applyBorder="1">
      <alignment vertical="center"/>
    </xf>
    <xf numFmtId="176" fontId="3" fillId="0" borderId="5" xfId="1" applyNumberFormat="1" applyFont="1" applyBorder="1" applyAlignment="1">
      <alignment horizontal="center" vertical="center"/>
    </xf>
    <xf numFmtId="176" fontId="5" fillId="0" borderId="4" xfId="8" applyNumberFormat="1" applyFont="1" applyBorder="1">
      <alignment vertical="center"/>
    </xf>
    <xf numFmtId="176" fontId="3" fillId="0" borderId="5" xfId="8" applyNumberFormat="1" applyFont="1" applyBorder="1" applyAlignment="1">
      <alignment horizontal="center" vertical="center"/>
    </xf>
    <xf numFmtId="176" fontId="3" fillId="0" borderId="5" xfId="4" applyNumberFormat="1" applyFont="1" applyBorder="1" applyAlignment="1">
      <alignment horizontal="center" vertical="center"/>
    </xf>
    <xf numFmtId="176" fontId="3" fillId="0" borderId="5" xfId="9" applyNumberFormat="1" applyFont="1" applyBorder="1" applyAlignment="1">
      <alignment horizontal="center" vertical="center"/>
    </xf>
    <xf numFmtId="176" fontId="3" fillId="0" borderId="5" xfId="8" applyNumberFormat="1" applyFont="1" applyBorder="1" applyAlignment="1">
      <alignment horizontal="center" vertical="center"/>
    </xf>
    <xf numFmtId="0" fontId="4" fillId="0" borderId="4" xfId="0" applyFont="1" applyBorder="1">
      <alignment vertical="center"/>
    </xf>
    <xf numFmtId="176" fontId="3" fillId="0" borderId="5" xfId="1" applyNumberFormat="1" applyFont="1" applyBorder="1" applyAlignment="1">
      <alignment horizontal="right" vertical="center" wrapText="1"/>
    </xf>
    <xf numFmtId="176" fontId="4" fillId="0" borderId="2" xfId="8" applyNumberFormat="1" applyFont="1" applyBorder="1" applyAlignment="1">
      <alignment horizontal="left" vertical="center"/>
    </xf>
    <xf numFmtId="176" fontId="9" fillId="0" borderId="4" xfId="4" applyNumberFormat="1" applyFont="1" applyBorder="1">
      <alignment vertical="center"/>
    </xf>
    <xf numFmtId="176" fontId="9" fillId="0" borderId="4" xfId="9" applyNumberFormat="1" applyFont="1" applyBorder="1">
      <alignment vertical="center"/>
    </xf>
    <xf numFmtId="176" fontId="9" fillId="0" borderId="14" xfId="9" applyNumberFormat="1" applyFont="1" applyBorder="1">
      <alignment vertical="center"/>
    </xf>
    <xf numFmtId="176" fontId="5" fillId="0" borderId="9" xfId="8" applyNumberFormat="1" applyFont="1" applyBorder="1">
      <alignment vertical="center"/>
    </xf>
    <xf numFmtId="0" fontId="4" fillId="0" borderId="10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176" fontId="3" fillId="0" borderId="5" xfId="1" applyNumberFormat="1" applyFont="1" applyBorder="1" applyAlignment="1">
      <alignment horizontal="center" vertical="center"/>
    </xf>
    <xf numFmtId="176" fontId="3" fillId="0" borderId="6" xfId="1" applyNumberFormat="1" applyFont="1" applyBorder="1" applyAlignment="1">
      <alignment horizontal="center" vertical="center"/>
    </xf>
    <xf numFmtId="176" fontId="3" fillId="0" borderId="15" xfId="1" applyNumberFormat="1" applyFont="1" applyBorder="1" applyAlignment="1">
      <alignment horizontal="center" vertical="center"/>
    </xf>
    <xf numFmtId="176" fontId="3" fillId="0" borderId="13" xfId="1" applyNumberFormat="1" applyFont="1" applyBorder="1" applyAlignment="1">
      <alignment horizontal="center" vertical="center"/>
    </xf>
    <xf numFmtId="176" fontId="3" fillId="0" borderId="7" xfId="1" applyNumberFormat="1" applyFont="1" applyBorder="1" applyAlignment="1">
      <alignment horizontal="center" vertical="center"/>
    </xf>
    <xf numFmtId="176" fontId="3" fillId="0" borderId="8" xfId="1" applyNumberFormat="1" applyFont="1" applyBorder="1" applyAlignment="1">
      <alignment horizontal="center" vertical="center"/>
    </xf>
    <xf numFmtId="176" fontId="3" fillId="0" borderId="9" xfId="1" applyNumberFormat="1" applyFont="1" applyBorder="1" applyAlignment="1">
      <alignment horizontal="center" vertical="center"/>
    </xf>
    <xf numFmtId="176" fontId="3" fillId="0" borderId="0" xfId="1" applyNumberFormat="1" applyFont="1" applyAlignment="1">
      <alignment horizontal="center" vertical="center"/>
    </xf>
    <xf numFmtId="176" fontId="4" fillId="0" borderId="5" xfId="1" applyNumberFormat="1" applyFont="1" applyBorder="1" applyAlignment="1">
      <alignment horizontal="center" vertical="center"/>
    </xf>
    <xf numFmtId="176" fontId="3" fillId="0" borderId="0" xfId="2" applyNumberFormat="1" applyFont="1" applyAlignment="1">
      <alignment horizontal="center" vertical="center"/>
    </xf>
    <xf numFmtId="176" fontId="3" fillId="0" borderId="6" xfId="8" applyNumberFormat="1" applyFont="1" applyBorder="1" applyAlignment="1">
      <alignment horizontal="center" vertical="center"/>
    </xf>
    <xf numFmtId="176" fontId="3" fillId="0" borderId="15" xfId="8" applyNumberFormat="1" applyFont="1" applyBorder="1" applyAlignment="1">
      <alignment horizontal="center" vertical="center"/>
    </xf>
    <xf numFmtId="176" fontId="3" fillId="0" borderId="13" xfId="8" applyNumberFormat="1" applyFont="1" applyBorder="1" applyAlignment="1">
      <alignment horizontal="center" vertical="center"/>
    </xf>
    <xf numFmtId="176" fontId="3" fillId="0" borderId="5" xfId="8" applyNumberFormat="1" applyFont="1" applyBorder="1" applyAlignment="1">
      <alignment horizontal="center" vertical="center"/>
    </xf>
    <xf numFmtId="176" fontId="4" fillId="0" borderId="5" xfId="8" applyNumberFormat="1" applyFont="1" applyBorder="1" applyAlignment="1">
      <alignment horizontal="center" vertical="center"/>
    </xf>
    <xf numFmtId="176" fontId="3" fillId="0" borderId="6" xfId="3" applyNumberFormat="1" applyFont="1" applyBorder="1" applyAlignment="1">
      <alignment horizontal="center" vertical="center"/>
    </xf>
    <xf numFmtId="176" fontId="3" fillId="0" borderId="15" xfId="3" applyNumberFormat="1" applyFont="1" applyBorder="1" applyAlignment="1">
      <alignment horizontal="center" vertical="center"/>
    </xf>
    <xf numFmtId="176" fontId="3" fillId="0" borderId="13" xfId="3" applyNumberFormat="1" applyFont="1" applyBorder="1" applyAlignment="1">
      <alignment horizontal="center" vertical="center"/>
    </xf>
    <xf numFmtId="176" fontId="3" fillId="0" borderId="5" xfId="3" applyNumberFormat="1" applyFont="1" applyBorder="1" applyAlignment="1">
      <alignment horizontal="center" vertical="center"/>
    </xf>
    <xf numFmtId="176" fontId="3" fillId="0" borderId="6" xfId="4" applyNumberFormat="1" applyFont="1" applyBorder="1" applyAlignment="1">
      <alignment horizontal="center" vertical="center"/>
    </xf>
    <xf numFmtId="176" fontId="3" fillId="0" borderId="15" xfId="4" applyNumberFormat="1" applyFont="1" applyBorder="1" applyAlignment="1">
      <alignment horizontal="center" vertical="center"/>
    </xf>
    <xf numFmtId="176" fontId="3" fillId="0" borderId="13" xfId="4" applyNumberFormat="1" applyFont="1" applyBorder="1" applyAlignment="1">
      <alignment horizontal="center" vertical="center"/>
    </xf>
    <xf numFmtId="176" fontId="3" fillId="0" borderId="5" xfId="4" applyNumberFormat="1" applyFont="1" applyBorder="1" applyAlignment="1">
      <alignment horizontal="center" vertical="center"/>
    </xf>
    <xf numFmtId="176" fontId="3" fillId="0" borderId="7" xfId="5" applyNumberFormat="1" applyFont="1" applyBorder="1" applyAlignment="1">
      <alignment horizontal="center" vertical="center"/>
    </xf>
    <xf numFmtId="176" fontId="3" fillId="0" borderId="8" xfId="5" applyNumberFormat="1" applyFont="1" applyBorder="1" applyAlignment="1">
      <alignment horizontal="center" vertical="center"/>
    </xf>
    <xf numFmtId="176" fontId="3" fillId="0" borderId="9" xfId="5" applyNumberFormat="1" applyFont="1" applyBorder="1" applyAlignment="1">
      <alignment horizontal="center" vertical="center"/>
    </xf>
    <xf numFmtId="176" fontId="3" fillId="0" borderId="6" xfId="5" applyNumberFormat="1" applyFont="1" applyBorder="1" applyAlignment="1">
      <alignment horizontal="center" vertical="center"/>
    </xf>
    <xf numFmtId="176" fontId="3" fillId="0" borderId="15" xfId="5" applyNumberFormat="1" applyFont="1" applyBorder="1" applyAlignment="1">
      <alignment horizontal="center" vertical="center"/>
    </xf>
    <xf numFmtId="176" fontId="3" fillId="0" borderId="13" xfId="5" applyNumberFormat="1" applyFont="1" applyBorder="1" applyAlignment="1">
      <alignment horizontal="center" vertical="center"/>
    </xf>
    <xf numFmtId="176" fontId="3" fillId="0" borderId="14" xfId="5" applyNumberFormat="1" applyFont="1" applyBorder="1" applyAlignment="1">
      <alignment horizontal="center" vertical="center"/>
    </xf>
    <xf numFmtId="176" fontId="3" fillId="0" borderId="10" xfId="5" applyNumberFormat="1" applyFont="1" applyBorder="1" applyAlignment="1">
      <alignment horizontal="center" vertical="center"/>
    </xf>
    <xf numFmtId="176" fontId="3" fillId="0" borderId="6" xfId="6" applyNumberFormat="1" applyFont="1" applyBorder="1" applyAlignment="1">
      <alignment horizontal="center" vertical="center"/>
    </xf>
    <xf numFmtId="176" fontId="3" fillId="0" borderId="15" xfId="6" applyNumberFormat="1" applyFont="1" applyBorder="1" applyAlignment="1">
      <alignment horizontal="center" vertical="center"/>
    </xf>
    <xf numFmtId="176" fontId="3" fillId="0" borderId="13" xfId="6" applyNumberFormat="1" applyFont="1" applyBorder="1" applyAlignment="1">
      <alignment horizontal="center" vertical="center"/>
    </xf>
    <xf numFmtId="176" fontId="5" fillId="0" borderId="6" xfId="6" applyNumberFormat="1" applyFont="1" applyBorder="1" applyAlignment="1">
      <alignment horizontal="center" vertical="center"/>
    </xf>
    <xf numFmtId="176" fontId="5" fillId="0" borderId="15" xfId="6" applyNumberFormat="1" applyFont="1" applyBorder="1" applyAlignment="1">
      <alignment horizontal="center" vertical="center"/>
    </xf>
    <xf numFmtId="176" fontId="5" fillId="0" borderId="13" xfId="6" applyNumberFormat="1" applyFont="1" applyBorder="1" applyAlignment="1">
      <alignment horizontal="center" vertical="center"/>
    </xf>
    <xf numFmtId="176" fontId="3" fillId="0" borderId="5" xfId="6" applyNumberFormat="1" applyFont="1" applyBorder="1" applyAlignment="1">
      <alignment horizontal="center" vertical="center"/>
    </xf>
    <xf numFmtId="176" fontId="3" fillId="0" borderId="7" xfId="6" applyNumberFormat="1" applyFont="1" applyBorder="1" applyAlignment="1">
      <alignment horizontal="center" vertical="center"/>
    </xf>
    <xf numFmtId="176" fontId="3" fillId="0" borderId="8" xfId="6" applyNumberFormat="1" applyFont="1" applyBorder="1" applyAlignment="1">
      <alignment horizontal="center" vertical="center"/>
    </xf>
    <xf numFmtId="176" fontId="3" fillId="0" borderId="9" xfId="6" applyNumberFormat="1" applyFont="1" applyBorder="1" applyAlignment="1">
      <alignment horizontal="center" vertical="center"/>
    </xf>
    <xf numFmtId="176" fontId="3" fillId="0" borderId="6" xfId="7" applyNumberFormat="1" applyFont="1" applyBorder="1" applyAlignment="1">
      <alignment horizontal="center" vertical="center"/>
    </xf>
    <xf numFmtId="176" fontId="3" fillId="0" borderId="15" xfId="7" applyNumberFormat="1" applyFont="1" applyBorder="1" applyAlignment="1">
      <alignment horizontal="center" vertical="center"/>
    </xf>
    <xf numFmtId="176" fontId="3" fillId="0" borderId="13" xfId="7" applyNumberFormat="1" applyFont="1" applyBorder="1" applyAlignment="1">
      <alignment horizontal="center" vertical="center"/>
    </xf>
    <xf numFmtId="176" fontId="3" fillId="0" borderId="7" xfId="7" applyNumberFormat="1" applyFont="1" applyBorder="1" applyAlignment="1">
      <alignment horizontal="center" vertical="center"/>
    </xf>
    <xf numFmtId="176" fontId="3" fillId="0" borderId="8" xfId="7" applyNumberFormat="1" applyFont="1" applyBorder="1" applyAlignment="1">
      <alignment horizontal="center" vertical="center"/>
    </xf>
    <xf numFmtId="176" fontId="3" fillId="0" borderId="9" xfId="7" applyNumberFormat="1" applyFont="1" applyBorder="1" applyAlignment="1">
      <alignment horizontal="center" vertical="center"/>
    </xf>
    <xf numFmtId="176" fontId="3" fillId="0" borderId="5" xfId="7" applyNumberFormat="1" applyFont="1" applyBorder="1" applyAlignment="1">
      <alignment horizontal="center" vertical="center"/>
    </xf>
    <xf numFmtId="176" fontId="4" fillId="0" borderId="6" xfId="9" applyNumberFormat="1" applyFont="1" applyBorder="1" applyAlignment="1">
      <alignment horizontal="center" vertical="center"/>
    </xf>
    <xf numFmtId="176" fontId="4" fillId="0" borderId="15" xfId="9" applyNumberFormat="1" applyFont="1" applyBorder="1" applyAlignment="1">
      <alignment horizontal="center" vertical="center"/>
    </xf>
    <xf numFmtId="176" fontId="4" fillId="0" borderId="13" xfId="9" applyNumberFormat="1" applyFont="1" applyBorder="1" applyAlignment="1">
      <alignment horizontal="center" vertical="center"/>
    </xf>
    <xf numFmtId="176" fontId="4" fillId="0" borderId="7" xfId="9" applyNumberFormat="1" applyFont="1" applyBorder="1" applyAlignment="1">
      <alignment horizontal="center" vertical="center"/>
    </xf>
    <xf numFmtId="176" fontId="4" fillId="0" borderId="8" xfId="9" applyNumberFormat="1" applyFont="1" applyBorder="1" applyAlignment="1">
      <alignment horizontal="center" vertical="center"/>
    </xf>
    <xf numFmtId="176" fontId="4" fillId="0" borderId="9" xfId="9" applyNumberFormat="1" applyFont="1" applyBorder="1" applyAlignment="1">
      <alignment horizontal="center" vertical="center"/>
    </xf>
    <xf numFmtId="176" fontId="3" fillId="0" borderId="5" xfId="9" applyNumberFormat="1" applyFont="1" applyBorder="1" applyAlignment="1">
      <alignment horizontal="center" vertical="center"/>
    </xf>
    <xf numFmtId="176" fontId="3" fillId="0" borderId="6" xfId="9" applyNumberFormat="1" applyFont="1" applyBorder="1" applyAlignment="1">
      <alignment horizontal="center" vertical="center"/>
    </xf>
    <xf numFmtId="176" fontId="3" fillId="0" borderId="15" xfId="9" applyNumberFormat="1" applyFont="1" applyBorder="1" applyAlignment="1">
      <alignment horizontal="center" vertical="center"/>
    </xf>
    <xf numFmtId="176" fontId="3" fillId="0" borderId="13" xfId="9" applyNumberFormat="1" applyFont="1" applyBorder="1" applyAlignment="1">
      <alignment horizontal="center" vertical="center"/>
    </xf>
  </cellXfs>
  <cellStyles count="10">
    <cellStyle name="標準" xfId="0" builtinId="0"/>
    <cellStyle name="標準 10" xfId="9"/>
    <cellStyle name="標準 2" xfId="1"/>
    <cellStyle name="標準 3" xfId="2"/>
    <cellStyle name="標準 4" xfId="3"/>
    <cellStyle name="標準 5" xfId="4"/>
    <cellStyle name="標準 6" xfId="5"/>
    <cellStyle name="標準 7" xfId="6"/>
    <cellStyle name="標準 8" xfId="7"/>
    <cellStyle name="標準 9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tabSelected="1" view="pageBreakPreview" topLeftCell="A19" zoomScaleNormal="100" zoomScaleSheetLayoutView="100" workbookViewId="0">
      <selection activeCell="F34" sqref="F34:F35"/>
    </sheetView>
  </sheetViews>
  <sheetFormatPr defaultRowHeight="14.25" x14ac:dyDescent="0.15"/>
  <cols>
    <col min="1" max="2" width="13.125" style="233" customWidth="1"/>
    <col min="3" max="3" width="7.375" style="233" customWidth="1"/>
    <col min="4" max="4" width="14.25" style="233" customWidth="1"/>
    <col min="5" max="5" width="4.25" style="233" customWidth="1"/>
    <col min="6" max="6" width="20" style="233" customWidth="1"/>
    <col min="7" max="7" width="4.25" style="233" customWidth="1"/>
    <col min="8" max="8" width="10.25" style="292" customWidth="1"/>
    <col min="9" max="16384" width="9" style="233"/>
  </cols>
  <sheetData>
    <row r="1" spans="1:8" x14ac:dyDescent="0.15">
      <c r="A1" s="330" t="s">
        <v>452</v>
      </c>
      <c r="B1" s="330"/>
      <c r="C1" s="330"/>
      <c r="D1" s="330"/>
      <c r="E1" s="330"/>
      <c r="F1" s="330"/>
      <c r="G1" s="330"/>
      <c r="H1" s="330"/>
    </row>
    <row r="2" spans="1:8" x14ac:dyDescent="0.15">
      <c r="A2" s="330"/>
      <c r="B2" s="330"/>
      <c r="C2" s="330"/>
      <c r="D2" s="330"/>
      <c r="E2" s="330"/>
      <c r="F2" s="330"/>
      <c r="G2" s="330"/>
      <c r="H2" s="330"/>
    </row>
    <row r="3" spans="1:8" ht="24.75" customHeight="1" x14ac:dyDescent="0.15">
      <c r="A3" s="233" t="s">
        <v>404</v>
      </c>
    </row>
    <row r="4" spans="1:8" x14ac:dyDescent="0.15">
      <c r="A4" s="331" t="s">
        <v>303</v>
      </c>
      <c r="B4" s="332"/>
      <c r="C4" s="293"/>
      <c r="D4" s="329" t="s">
        <v>453</v>
      </c>
    </row>
    <row r="5" spans="1:8" x14ac:dyDescent="0.15">
      <c r="A5" s="333"/>
      <c r="B5" s="334"/>
      <c r="C5" s="294"/>
      <c r="D5" s="329"/>
    </row>
    <row r="6" spans="1:8" ht="24.75" customHeight="1" x14ac:dyDescent="0.15">
      <c r="A6" s="295"/>
      <c r="B6" s="296"/>
      <c r="C6" s="292" t="s">
        <v>391</v>
      </c>
    </row>
    <row r="7" spans="1:8" ht="4.5" customHeight="1" x14ac:dyDescent="0.15">
      <c r="A7" s="295"/>
      <c r="B7" s="296"/>
      <c r="C7" s="292"/>
    </row>
    <row r="8" spans="1:8" x14ac:dyDescent="0.15">
      <c r="B8" s="296"/>
      <c r="C8" s="331" t="s">
        <v>392</v>
      </c>
      <c r="D8" s="332"/>
      <c r="E8" s="297"/>
      <c r="F8" s="329" t="s">
        <v>454</v>
      </c>
    </row>
    <row r="9" spans="1:8" x14ac:dyDescent="0.15">
      <c r="A9" s="298"/>
      <c r="B9" s="294"/>
      <c r="C9" s="333"/>
      <c r="D9" s="334"/>
      <c r="F9" s="329"/>
    </row>
    <row r="10" spans="1:8" ht="24.75" customHeight="1" x14ac:dyDescent="0.15">
      <c r="A10" s="298"/>
      <c r="B10" s="299"/>
      <c r="C10" s="300"/>
      <c r="D10" s="295"/>
      <c r="E10" s="233" t="s">
        <v>393</v>
      </c>
      <c r="F10" s="292"/>
    </row>
    <row r="11" spans="1:8" x14ac:dyDescent="0.15">
      <c r="A11" s="298"/>
      <c r="C11" s="298"/>
      <c r="D11" s="295"/>
    </row>
    <row r="12" spans="1:8" x14ac:dyDescent="0.15">
      <c r="A12" s="298"/>
      <c r="C12" s="298"/>
      <c r="D12" s="203"/>
      <c r="E12" s="325" t="s">
        <v>394</v>
      </c>
      <c r="F12" s="326"/>
      <c r="G12" s="297"/>
      <c r="H12" s="329" t="s">
        <v>456</v>
      </c>
    </row>
    <row r="13" spans="1:8" x14ac:dyDescent="0.15">
      <c r="A13" s="298"/>
      <c r="C13" s="298"/>
      <c r="D13" s="294"/>
      <c r="E13" s="327"/>
      <c r="F13" s="328"/>
      <c r="H13" s="329"/>
    </row>
    <row r="14" spans="1:8" x14ac:dyDescent="0.15">
      <c r="A14" s="298"/>
      <c r="C14" s="298"/>
      <c r="E14" s="201"/>
      <c r="F14" s="201"/>
    </row>
    <row r="15" spans="1:8" x14ac:dyDescent="0.15">
      <c r="A15" s="298"/>
      <c r="C15" s="298"/>
      <c r="E15" s="325" t="s">
        <v>395</v>
      </c>
      <c r="F15" s="326"/>
      <c r="G15" s="297"/>
      <c r="H15" s="329" t="s">
        <v>457</v>
      </c>
    </row>
    <row r="16" spans="1:8" x14ac:dyDescent="0.15">
      <c r="A16" s="298"/>
      <c r="C16" s="298"/>
      <c r="D16" s="301"/>
      <c r="E16" s="327"/>
      <c r="F16" s="328"/>
      <c r="H16" s="329"/>
    </row>
    <row r="17" spans="1:8" x14ac:dyDescent="0.15">
      <c r="A17" s="298"/>
      <c r="C17" s="298"/>
      <c r="E17" s="302"/>
      <c r="F17" s="302"/>
    </row>
    <row r="18" spans="1:8" x14ac:dyDescent="0.15">
      <c r="A18" s="298"/>
      <c r="C18" s="298"/>
      <c r="E18" s="325" t="s">
        <v>396</v>
      </c>
      <c r="F18" s="326"/>
      <c r="G18" s="297"/>
      <c r="H18" s="329" t="s">
        <v>458</v>
      </c>
    </row>
    <row r="19" spans="1:8" x14ac:dyDescent="0.15">
      <c r="A19" s="298"/>
      <c r="C19" s="298"/>
      <c r="D19" s="301"/>
      <c r="E19" s="327"/>
      <c r="F19" s="328"/>
      <c r="H19" s="329"/>
    </row>
    <row r="20" spans="1:8" x14ac:dyDescent="0.15">
      <c r="A20" s="298"/>
      <c r="C20" s="298"/>
      <c r="E20" s="302"/>
      <c r="F20" s="302"/>
    </row>
    <row r="21" spans="1:8" x14ac:dyDescent="0.15">
      <c r="A21" s="298"/>
      <c r="C21" s="298"/>
      <c r="E21" s="325" t="s">
        <v>397</v>
      </c>
      <c r="F21" s="326"/>
      <c r="H21" s="329" t="s">
        <v>459</v>
      </c>
    </row>
    <row r="22" spans="1:8" x14ac:dyDescent="0.15">
      <c r="A22" s="298"/>
      <c r="C22" s="298"/>
      <c r="D22" s="301"/>
      <c r="E22" s="327"/>
      <c r="F22" s="328"/>
      <c r="G22" s="303"/>
      <c r="H22" s="329"/>
    </row>
    <row r="23" spans="1:8" x14ac:dyDescent="0.15">
      <c r="A23" s="298"/>
      <c r="C23" s="298"/>
      <c r="E23" s="302"/>
      <c r="F23" s="302"/>
    </row>
    <row r="24" spans="1:8" x14ac:dyDescent="0.15">
      <c r="A24" s="298"/>
      <c r="C24" s="298"/>
      <c r="E24" s="325" t="s">
        <v>398</v>
      </c>
      <c r="F24" s="326"/>
      <c r="G24" s="297"/>
      <c r="H24" s="329" t="s">
        <v>460</v>
      </c>
    </row>
    <row r="25" spans="1:8" x14ac:dyDescent="0.15">
      <c r="A25" s="298"/>
      <c r="C25" s="298"/>
      <c r="D25" s="301"/>
      <c r="E25" s="327"/>
      <c r="F25" s="328"/>
      <c r="H25" s="329"/>
    </row>
    <row r="26" spans="1:8" x14ac:dyDescent="0.15">
      <c r="A26" s="298"/>
      <c r="C26" s="298"/>
      <c r="E26" s="302"/>
      <c r="F26" s="302"/>
    </row>
    <row r="27" spans="1:8" x14ac:dyDescent="0.15">
      <c r="A27" s="298"/>
      <c r="C27" s="298"/>
      <c r="E27" s="325" t="s">
        <v>399</v>
      </c>
      <c r="F27" s="326"/>
      <c r="G27" s="297"/>
      <c r="H27" s="329" t="s">
        <v>461</v>
      </c>
    </row>
    <row r="28" spans="1:8" x14ac:dyDescent="0.15">
      <c r="A28" s="298"/>
      <c r="C28" s="298"/>
      <c r="D28" s="301"/>
      <c r="E28" s="327"/>
      <c r="F28" s="328"/>
      <c r="H28" s="329"/>
    </row>
    <row r="29" spans="1:8" x14ac:dyDescent="0.15">
      <c r="A29" s="298"/>
      <c r="C29" s="298"/>
      <c r="E29" s="302"/>
      <c r="F29" s="302"/>
    </row>
    <row r="30" spans="1:8" x14ac:dyDescent="0.15">
      <c r="A30" s="298"/>
      <c r="C30" s="298"/>
      <c r="E30" s="325" t="s">
        <v>400</v>
      </c>
      <c r="F30" s="326"/>
      <c r="H30" s="329" t="s">
        <v>462</v>
      </c>
    </row>
    <row r="31" spans="1:8" x14ac:dyDescent="0.15">
      <c r="A31" s="298"/>
      <c r="D31" s="304"/>
      <c r="E31" s="327"/>
      <c r="F31" s="328"/>
      <c r="G31" s="303"/>
      <c r="H31" s="329"/>
    </row>
    <row r="32" spans="1:8" x14ac:dyDescent="0.15">
      <c r="A32" s="298"/>
    </row>
    <row r="33" spans="1:8" x14ac:dyDescent="0.15">
      <c r="A33" s="298"/>
    </row>
    <row r="34" spans="1:8" x14ac:dyDescent="0.15">
      <c r="A34" s="298"/>
      <c r="C34" s="331" t="s">
        <v>401</v>
      </c>
      <c r="D34" s="332"/>
      <c r="E34" s="297"/>
      <c r="F34" s="329" t="s">
        <v>455</v>
      </c>
    </row>
    <row r="35" spans="1:8" x14ac:dyDescent="0.15">
      <c r="B35" s="294"/>
      <c r="C35" s="333"/>
      <c r="D35" s="334"/>
      <c r="F35" s="329"/>
    </row>
    <row r="36" spans="1:8" x14ac:dyDescent="0.15">
      <c r="D36" s="303"/>
    </row>
    <row r="37" spans="1:8" x14ac:dyDescent="0.15">
      <c r="C37" s="298"/>
      <c r="D37" s="305"/>
      <c r="E37" s="325" t="s">
        <v>402</v>
      </c>
      <c r="F37" s="326"/>
      <c r="H37" s="329" t="s">
        <v>463</v>
      </c>
    </row>
    <row r="38" spans="1:8" x14ac:dyDescent="0.15">
      <c r="D38" s="306"/>
      <c r="E38" s="327"/>
      <c r="F38" s="328"/>
      <c r="G38" s="303"/>
      <c r="H38" s="329"/>
    </row>
    <row r="39" spans="1:8" x14ac:dyDescent="0.15">
      <c r="D39" s="296"/>
      <c r="E39" s="201"/>
      <c r="F39" s="201"/>
    </row>
    <row r="40" spans="1:8" x14ac:dyDescent="0.15">
      <c r="C40" s="298"/>
      <c r="D40" s="298"/>
      <c r="E40" s="325" t="s">
        <v>403</v>
      </c>
      <c r="F40" s="326"/>
      <c r="H40" s="329" t="s">
        <v>464</v>
      </c>
    </row>
    <row r="41" spans="1:8" x14ac:dyDescent="0.15">
      <c r="D41" s="304"/>
      <c r="E41" s="327"/>
      <c r="F41" s="328"/>
      <c r="G41" s="303"/>
      <c r="H41" s="329"/>
    </row>
  </sheetData>
  <mergeCells count="25">
    <mergeCell ref="C34:D35"/>
    <mergeCell ref="F34:F35"/>
    <mergeCell ref="E37:F38"/>
    <mergeCell ref="H37:H38"/>
    <mergeCell ref="E40:F41"/>
    <mergeCell ref="H40:H41"/>
    <mergeCell ref="E24:F25"/>
    <mergeCell ref="H24:H25"/>
    <mergeCell ref="E27:F28"/>
    <mergeCell ref="H27:H28"/>
    <mergeCell ref="E30:F31"/>
    <mergeCell ref="H30:H31"/>
    <mergeCell ref="E15:F16"/>
    <mergeCell ref="H15:H16"/>
    <mergeCell ref="E18:F19"/>
    <mergeCell ref="H18:H19"/>
    <mergeCell ref="E21:F22"/>
    <mergeCell ref="H21:H22"/>
    <mergeCell ref="E12:F13"/>
    <mergeCell ref="H12:H13"/>
    <mergeCell ref="A1:H2"/>
    <mergeCell ref="A4:B5"/>
    <mergeCell ref="D4:D5"/>
    <mergeCell ref="C8:D9"/>
    <mergeCell ref="F8:F9"/>
  </mergeCells>
  <phoneticPr fontId="6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8"/>
  <sheetViews>
    <sheetView view="pageBreakPreview" topLeftCell="A4" zoomScale="85" zoomScaleSheetLayoutView="85" workbookViewId="0">
      <selection activeCell="A4" sqref="A4:B5"/>
    </sheetView>
  </sheetViews>
  <sheetFormatPr defaultRowHeight="13.5" x14ac:dyDescent="0.15"/>
  <cols>
    <col min="1" max="1" width="9.875" customWidth="1"/>
    <col min="2" max="2" width="3.75" customWidth="1"/>
    <col min="3" max="3" width="29.125" customWidth="1"/>
    <col min="4" max="6" width="15.375" customWidth="1"/>
    <col min="7" max="7" width="22" customWidth="1"/>
  </cols>
  <sheetData>
    <row r="1" spans="1:7" ht="14.25" x14ac:dyDescent="0.15">
      <c r="A1" s="344" t="s">
        <v>431</v>
      </c>
      <c r="B1" s="344"/>
      <c r="C1" s="344"/>
      <c r="D1" s="344"/>
      <c r="E1" s="344"/>
      <c r="F1" s="344"/>
      <c r="G1" s="344"/>
    </row>
    <row r="2" spans="1:7" ht="14.25" x14ac:dyDescent="0.15">
      <c r="A2" s="119"/>
      <c r="B2" s="119"/>
      <c r="C2" s="119"/>
      <c r="D2" s="119"/>
      <c r="E2" s="119"/>
      <c r="F2" s="119"/>
      <c r="G2" s="101"/>
    </row>
    <row r="3" spans="1:7" ht="14.25" x14ac:dyDescent="0.15">
      <c r="A3" s="100" t="s">
        <v>76</v>
      </c>
      <c r="B3" s="99"/>
      <c r="C3" s="99"/>
      <c r="D3" s="99"/>
      <c r="E3" s="99"/>
      <c r="F3" s="99"/>
      <c r="G3" s="101" t="s">
        <v>268</v>
      </c>
    </row>
    <row r="4" spans="1:7" ht="14.25" x14ac:dyDescent="0.15">
      <c r="A4" s="100" t="s">
        <v>1</v>
      </c>
      <c r="B4" s="99"/>
      <c r="C4" s="99"/>
      <c r="D4" s="99"/>
      <c r="E4" s="99"/>
      <c r="F4" s="99"/>
      <c r="G4" s="99"/>
    </row>
    <row r="5" spans="1:7" ht="14.25" x14ac:dyDescent="0.15">
      <c r="A5" s="382" t="s">
        <v>2</v>
      </c>
      <c r="B5" s="382"/>
      <c r="C5" s="382"/>
      <c r="D5" s="312" t="s">
        <v>438</v>
      </c>
      <c r="E5" s="309" t="s">
        <v>427</v>
      </c>
      <c r="F5" s="309" t="s">
        <v>3</v>
      </c>
      <c r="G5" s="118" t="s">
        <v>4</v>
      </c>
    </row>
    <row r="6" spans="1:7" ht="14.25" x14ac:dyDescent="0.15">
      <c r="A6" s="102" t="s">
        <v>50</v>
      </c>
      <c r="B6" s="103"/>
      <c r="C6" s="103"/>
      <c r="D6" s="106">
        <f>SUM(D7)</f>
        <v>1000</v>
      </c>
      <c r="E6" s="106">
        <f>SUM(E7)</f>
        <v>1000</v>
      </c>
      <c r="F6" s="117">
        <f>SUM(D6-E6)</f>
        <v>0</v>
      </c>
      <c r="G6" s="104"/>
    </row>
    <row r="7" spans="1:7" ht="14.25" x14ac:dyDescent="0.15">
      <c r="A7" s="102"/>
      <c r="B7" s="103" t="s">
        <v>50</v>
      </c>
      <c r="C7" s="103"/>
      <c r="D7" s="117">
        <v>1000</v>
      </c>
      <c r="E7" s="117">
        <v>1000</v>
      </c>
      <c r="F7" s="117">
        <f t="shared" ref="F7:F8" si="0">SUM(D7-E7)</f>
        <v>0</v>
      </c>
      <c r="G7" s="105"/>
    </row>
    <row r="8" spans="1:7" ht="14.25" x14ac:dyDescent="0.15">
      <c r="A8" s="376" t="s">
        <v>164</v>
      </c>
      <c r="B8" s="377"/>
      <c r="C8" s="378"/>
      <c r="D8" s="106">
        <f>SUM(D6)</f>
        <v>1000</v>
      </c>
      <c r="E8" s="106">
        <f>SUM(E6)</f>
        <v>1000</v>
      </c>
      <c r="F8" s="117">
        <f t="shared" si="0"/>
        <v>0</v>
      </c>
      <c r="G8" s="109"/>
    </row>
    <row r="10" spans="1:7" ht="14.25" x14ac:dyDescent="0.15">
      <c r="A10" s="100" t="s">
        <v>27</v>
      </c>
      <c r="B10" s="99"/>
      <c r="C10" s="99"/>
      <c r="D10" s="99"/>
      <c r="E10" s="99"/>
      <c r="F10" s="99"/>
      <c r="G10" s="99"/>
    </row>
    <row r="11" spans="1:7" ht="14.25" x14ac:dyDescent="0.15">
      <c r="A11" s="382" t="s">
        <v>2</v>
      </c>
      <c r="B11" s="382"/>
      <c r="C11" s="376"/>
      <c r="D11" s="312" t="s">
        <v>438</v>
      </c>
      <c r="E11" s="309" t="s">
        <v>427</v>
      </c>
      <c r="F11" s="309" t="s">
        <v>3</v>
      </c>
      <c r="G11" s="114" t="s">
        <v>4</v>
      </c>
    </row>
    <row r="12" spans="1:7" ht="14.25" x14ac:dyDescent="0.15">
      <c r="A12" s="110" t="s">
        <v>30</v>
      </c>
      <c r="B12" s="111"/>
      <c r="C12" s="112"/>
      <c r="D12" s="113">
        <f>SUM(D13:D14)</f>
        <v>73000</v>
      </c>
      <c r="E12" s="113">
        <f>SUM(E13:E14)</f>
        <v>75000</v>
      </c>
      <c r="F12" s="117">
        <f>SUM(D12-E12)</f>
        <v>-2000</v>
      </c>
      <c r="G12" s="268"/>
    </row>
    <row r="13" spans="1:7" ht="14.25" x14ac:dyDescent="0.15">
      <c r="A13" s="102"/>
      <c r="B13" s="103" t="s">
        <v>278</v>
      </c>
      <c r="C13" s="104"/>
      <c r="D13" s="113">
        <v>5000</v>
      </c>
      <c r="E13" s="113">
        <v>5000</v>
      </c>
      <c r="F13" s="117">
        <f t="shared" ref="F13:F21" si="1">SUM(D13-E13)</f>
        <v>0</v>
      </c>
      <c r="G13" s="269"/>
    </row>
    <row r="14" spans="1:7" ht="14.25" x14ac:dyDescent="0.15">
      <c r="A14" s="107"/>
      <c r="B14" s="108" t="s">
        <v>277</v>
      </c>
      <c r="C14" s="109"/>
      <c r="D14" s="106">
        <v>68000</v>
      </c>
      <c r="E14" s="106">
        <v>70000</v>
      </c>
      <c r="F14" s="117">
        <f t="shared" si="1"/>
        <v>-2000</v>
      </c>
      <c r="G14" s="270" t="s">
        <v>364</v>
      </c>
    </row>
    <row r="15" spans="1:7" ht="14.25" x14ac:dyDescent="0.15">
      <c r="A15" s="102" t="s">
        <v>29</v>
      </c>
      <c r="B15" s="103"/>
      <c r="C15" s="104"/>
      <c r="D15" s="105">
        <f>SUM(D16:D19)</f>
        <v>148000</v>
      </c>
      <c r="E15" s="105">
        <f>SUM(E16:E19)</f>
        <v>146000</v>
      </c>
      <c r="F15" s="117">
        <f t="shared" si="1"/>
        <v>2000</v>
      </c>
      <c r="G15" s="269"/>
    </row>
    <row r="16" spans="1:7" ht="14.25" x14ac:dyDescent="0.15">
      <c r="A16" s="102"/>
      <c r="B16" s="103" t="s">
        <v>173</v>
      </c>
      <c r="C16" s="104"/>
      <c r="D16" s="106">
        <v>140000</v>
      </c>
      <c r="E16" s="106">
        <v>140000</v>
      </c>
      <c r="F16" s="117">
        <f t="shared" si="1"/>
        <v>0</v>
      </c>
      <c r="G16" s="269"/>
    </row>
    <row r="17" spans="1:8" ht="14.25" x14ac:dyDescent="0.15">
      <c r="A17" s="102"/>
      <c r="B17" s="103" t="s">
        <v>174</v>
      </c>
      <c r="C17" s="104"/>
      <c r="D17" s="106">
        <v>1000</v>
      </c>
      <c r="E17" s="106">
        <v>1000</v>
      </c>
      <c r="F17" s="117">
        <f t="shared" si="1"/>
        <v>0</v>
      </c>
      <c r="G17" s="269"/>
    </row>
    <row r="18" spans="1:8" ht="14.25" x14ac:dyDescent="0.15">
      <c r="A18" s="102"/>
      <c r="B18" s="103" t="s">
        <v>177</v>
      </c>
      <c r="C18" s="104"/>
      <c r="D18" s="106">
        <v>1000</v>
      </c>
      <c r="E18" s="106">
        <v>1000</v>
      </c>
      <c r="F18" s="117">
        <f t="shared" si="1"/>
        <v>0</v>
      </c>
      <c r="G18" s="269"/>
      <c r="H18" t="s">
        <v>357</v>
      </c>
    </row>
    <row r="19" spans="1:8" ht="14.25" x14ac:dyDescent="0.15">
      <c r="A19" s="102"/>
      <c r="B19" s="234" t="s">
        <v>161</v>
      </c>
      <c r="C19" s="104"/>
      <c r="D19" s="106">
        <v>6000</v>
      </c>
      <c r="E19" s="106">
        <v>4000</v>
      </c>
      <c r="F19" s="117">
        <f t="shared" si="1"/>
        <v>2000</v>
      </c>
      <c r="G19" s="270"/>
    </row>
    <row r="20" spans="1:8" ht="14.25" x14ac:dyDescent="0.15">
      <c r="A20" s="376" t="s">
        <v>180</v>
      </c>
      <c r="B20" s="377"/>
      <c r="C20" s="378"/>
      <c r="D20" s="106">
        <f>SUM(D12,D15)</f>
        <v>221000</v>
      </c>
      <c r="E20" s="106">
        <f>SUM(E12,E15)</f>
        <v>221000</v>
      </c>
      <c r="F20" s="117">
        <f t="shared" si="1"/>
        <v>0</v>
      </c>
      <c r="G20" s="271"/>
    </row>
    <row r="21" spans="1:8" ht="14.25" x14ac:dyDescent="0.15">
      <c r="A21" s="379" t="s">
        <v>197</v>
      </c>
      <c r="B21" s="380"/>
      <c r="C21" s="381"/>
      <c r="D21" s="106">
        <f>SUM(D8-D20)</f>
        <v>-220000</v>
      </c>
      <c r="E21" s="106">
        <f>SUM(E8-E20)</f>
        <v>-220000</v>
      </c>
      <c r="F21" s="117">
        <f t="shared" si="1"/>
        <v>0</v>
      </c>
      <c r="G21" s="270"/>
    </row>
    <row r="22" spans="1:8" ht="14.25" x14ac:dyDescent="0.15">
      <c r="A22" s="115"/>
      <c r="B22" s="115"/>
      <c r="C22" s="115"/>
      <c r="D22" s="103"/>
      <c r="E22" s="115"/>
      <c r="F22" s="115"/>
      <c r="G22" s="272"/>
    </row>
    <row r="23" spans="1:8" ht="14.25" x14ac:dyDescent="0.15">
      <c r="A23" s="2" t="s">
        <v>126</v>
      </c>
      <c r="B23" s="1"/>
      <c r="C23" s="1"/>
      <c r="D23" s="1"/>
      <c r="E23" s="1"/>
      <c r="F23" s="1"/>
      <c r="G23" s="1"/>
    </row>
    <row r="24" spans="1:8" ht="14.25" x14ac:dyDescent="0.15">
      <c r="A24" s="2" t="s">
        <v>1</v>
      </c>
      <c r="B24" s="1"/>
      <c r="C24" s="1"/>
      <c r="D24" s="1"/>
      <c r="E24" s="1"/>
      <c r="F24" s="1"/>
      <c r="G24" s="1"/>
    </row>
    <row r="25" spans="1:8" ht="14.25" x14ac:dyDescent="0.15">
      <c r="A25" s="336" t="s">
        <v>42</v>
      </c>
      <c r="B25" s="337"/>
      <c r="C25" s="338"/>
      <c r="D25" s="312" t="s">
        <v>438</v>
      </c>
      <c r="E25" s="309" t="s">
        <v>427</v>
      </c>
      <c r="F25" s="309" t="s">
        <v>3</v>
      </c>
      <c r="G25" s="208" t="s">
        <v>4</v>
      </c>
    </row>
    <row r="26" spans="1:8" ht="14.25" customHeight="1" x14ac:dyDescent="0.15">
      <c r="A26" s="14" t="s">
        <v>136</v>
      </c>
      <c r="B26" s="15"/>
      <c r="C26" s="15"/>
      <c r="D26" s="84">
        <f>SUM(D27)</f>
        <v>220000</v>
      </c>
      <c r="E26" s="84">
        <f>SUM(E27)</f>
        <v>220000</v>
      </c>
      <c r="F26" s="84">
        <f>SUM(D26-E26)</f>
        <v>0</v>
      </c>
      <c r="G26" s="93"/>
    </row>
    <row r="27" spans="1:8" ht="14.25" customHeight="1" x14ac:dyDescent="0.15">
      <c r="A27" s="4"/>
      <c r="B27" s="206" t="s">
        <v>137</v>
      </c>
      <c r="C27" s="5"/>
      <c r="D27" s="84">
        <v>220000</v>
      </c>
      <c r="E27" s="84">
        <v>220000</v>
      </c>
      <c r="F27" s="84">
        <f t="shared" ref="F27:F32" si="2">SUM(D27-E27)</f>
        <v>0</v>
      </c>
      <c r="G27" s="251" t="s">
        <v>363</v>
      </c>
      <c r="H27" t="s">
        <v>292</v>
      </c>
    </row>
    <row r="28" spans="1:8" ht="14.25" customHeight="1" x14ac:dyDescent="0.15">
      <c r="A28" s="366" t="s">
        <v>251</v>
      </c>
      <c r="B28" s="367"/>
      <c r="C28" s="368"/>
      <c r="D28" s="84">
        <f>SUM(D26)</f>
        <v>220000</v>
      </c>
      <c r="E28" s="84">
        <f>SUM(E26)</f>
        <v>220000</v>
      </c>
      <c r="F28" s="84">
        <f t="shared" si="2"/>
        <v>0</v>
      </c>
      <c r="G28" s="93"/>
    </row>
    <row r="29" spans="1:8" ht="14.25" customHeight="1" x14ac:dyDescent="0.15">
      <c r="A29" s="372" t="s">
        <v>252</v>
      </c>
      <c r="B29" s="372"/>
      <c r="C29" s="372"/>
      <c r="D29" s="84">
        <f>SUM(D28)</f>
        <v>220000</v>
      </c>
      <c r="E29" s="84">
        <f>SUM(E28)</f>
        <v>220000</v>
      </c>
      <c r="F29" s="84">
        <f t="shared" si="2"/>
        <v>0</v>
      </c>
      <c r="G29" s="84"/>
    </row>
    <row r="30" spans="1:8" ht="14.25" customHeight="1" x14ac:dyDescent="0.15">
      <c r="A30" s="369" t="s">
        <v>243</v>
      </c>
      <c r="B30" s="370"/>
      <c r="C30" s="371"/>
      <c r="D30" s="84">
        <f>SUM(D21,D29)</f>
        <v>0</v>
      </c>
      <c r="E30" s="84">
        <f>SUM(E21,E29)</f>
        <v>0</v>
      </c>
      <c r="F30" s="84">
        <f t="shared" si="2"/>
        <v>0</v>
      </c>
      <c r="G30" s="93"/>
    </row>
    <row r="31" spans="1:8" ht="14.25" customHeight="1" x14ac:dyDescent="0.15">
      <c r="A31" s="366" t="s">
        <v>253</v>
      </c>
      <c r="B31" s="367"/>
      <c r="C31" s="368"/>
      <c r="D31" s="84">
        <v>0</v>
      </c>
      <c r="E31" s="84">
        <v>0</v>
      </c>
      <c r="F31" s="84">
        <f t="shared" si="2"/>
        <v>0</v>
      </c>
      <c r="G31" s="84"/>
    </row>
    <row r="32" spans="1:8" ht="14.25" customHeight="1" x14ac:dyDescent="0.15">
      <c r="A32" s="366" t="s">
        <v>254</v>
      </c>
      <c r="B32" s="367"/>
      <c r="C32" s="368"/>
      <c r="D32" s="84">
        <f>SUM(D30:D31)</f>
        <v>0</v>
      </c>
      <c r="E32" s="84">
        <f>SUM(E30:E31)</f>
        <v>0</v>
      </c>
      <c r="F32" s="84">
        <f t="shared" si="2"/>
        <v>0</v>
      </c>
      <c r="G32" s="83"/>
    </row>
    <row r="33" spans="1:7" ht="14.25" x14ac:dyDescent="0.15">
      <c r="A33" s="103"/>
      <c r="B33" s="103"/>
      <c r="C33" s="103"/>
      <c r="D33" s="103"/>
      <c r="E33" s="103"/>
      <c r="F33" s="103"/>
      <c r="G33" s="103"/>
    </row>
    <row r="34" spans="1:7" ht="14.25" x14ac:dyDescent="0.15">
      <c r="A34" s="103"/>
      <c r="B34" s="103"/>
      <c r="C34" s="103"/>
      <c r="D34" s="103"/>
      <c r="E34" s="103"/>
      <c r="F34" s="103"/>
      <c r="G34" s="103"/>
    </row>
    <row r="35" spans="1:7" ht="14.25" x14ac:dyDescent="0.15">
      <c r="A35" s="103"/>
      <c r="B35" s="103"/>
      <c r="C35" s="103"/>
      <c r="D35" s="103"/>
      <c r="E35" s="103"/>
      <c r="F35" s="103"/>
      <c r="G35" s="103"/>
    </row>
    <row r="36" spans="1:7" ht="14.25" x14ac:dyDescent="0.15">
      <c r="A36" s="103"/>
      <c r="B36" s="103"/>
      <c r="C36" s="103"/>
      <c r="D36" s="103"/>
      <c r="E36" s="103"/>
      <c r="F36" s="103"/>
      <c r="G36" s="103"/>
    </row>
    <row r="37" spans="1:7" ht="14.25" x14ac:dyDescent="0.15">
      <c r="A37" s="103"/>
      <c r="B37" s="103"/>
      <c r="C37" s="103"/>
      <c r="D37" s="103"/>
      <c r="E37" s="103"/>
      <c r="F37" s="103"/>
      <c r="G37" s="103"/>
    </row>
    <row r="38" spans="1:7" ht="14.25" x14ac:dyDescent="0.15">
      <c r="A38" s="116"/>
      <c r="B38" s="116"/>
      <c r="C38" s="116"/>
      <c r="D38" s="103"/>
      <c r="E38" s="103"/>
      <c r="F38" s="103"/>
      <c r="G38" s="103"/>
    </row>
    <row r="39" spans="1:7" ht="14.25" x14ac:dyDescent="0.15">
      <c r="A39" s="116"/>
      <c r="B39" s="116"/>
      <c r="C39" s="116"/>
      <c r="D39" s="103"/>
      <c r="E39" s="103"/>
      <c r="F39" s="103"/>
      <c r="G39" s="103"/>
    </row>
    <row r="40" spans="1:7" ht="14.25" x14ac:dyDescent="0.15">
      <c r="A40" s="103"/>
      <c r="B40" s="103"/>
      <c r="C40" s="103"/>
      <c r="D40" s="103"/>
      <c r="E40" s="103"/>
      <c r="F40" s="103"/>
      <c r="G40" s="103"/>
    </row>
    <row r="41" spans="1:7" ht="14.25" x14ac:dyDescent="0.15">
      <c r="A41" s="103"/>
      <c r="B41" s="103"/>
      <c r="C41" s="103"/>
      <c r="D41" s="103"/>
      <c r="E41" s="103"/>
      <c r="F41" s="103"/>
      <c r="G41" s="103"/>
    </row>
    <row r="42" spans="1:7" ht="14.25" x14ac:dyDescent="0.15">
      <c r="A42" s="103"/>
      <c r="B42" s="103"/>
      <c r="C42" s="103"/>
      <c r="D42" s="103"/>
      <c r="E42" s="103"/>
      <c r="F42" s="103"/>
      <c r="G42" s="103"/>
    </row>
    <row r="43" spans="1:7" ht="14.25" x14ac:dyDescent="0.15">
      <c r="A43" s="116"/>
      <c r="B43" s="116"/>
      <c r="C43" s="116"/>
      <c r="D43" s="115"/>
      <c r="E43" s="115"/>
      <c r="F43" s="115"/>
      <c r="G43" s="115"/>
    </row>
    <row r="44" spans="1:7" ht="14.25" x14ac:dyDescent="0.15">
      <c r="A44" s="103"/>
      <c r="B44" s="103"/>
      <c r="C44" s="103"/>
      <c r="D44" s="103"/>
      <c r="E44" s="103"/>
      <c r="F44" s="103"/>
      <c r="G44" s="103"/>
    </row>
    <row r="45" spans="1:7" ht="14.25" x14ac:dyDescent="0.15">
      <c r="A45" s="103"/>
      <c r="B45" s="103"/>
      <c r="C45" s="103"/>
      <c r="D45" s="103"/>
      <c r="E45" s="103"/>
      <c r="F45" s="103"/>
      <c r="G45" s="103"/>
    </row>
    <row r="46" spans="1:7" ht="14.25" x14ac:dyDescent="0.15">
      <c r="A46" s="103"/>
      <c r="B46" s="103"/>
      <c r="C46" s="103"/>
      <c r="D46" s="103"/>
      <c r="E46" s="103"/>
      <c r="F46" s="103"/>
      <c r="G46" s="103"/>
    </row>
    <row r="47" spans="1:7" ht="14.25" x14ac:dyDescent="0.15">
      <c r="A47" s="103"/>
      <c r="B47" s="103"/>
      <c r="C47" s="103"/>
      <c r="D47" s="103"/>
      <c r="E47" s="103"/>
      <c r="F47" s="103"/>
      <c r="G47" s="103"/>
    </row>
    <row r="48" spans="1:7" ht="14.25" x14ac:dyDescent="0.15">
      <c r="A48" s="103"/>
      <c r="B48" s="103"/>
      <c r="C48" s="103"/>
      <c r="D48" s="103"/>
      <c r="E48" s="103"/>
      <c r="F48" s="103"/>
      <c r="G48" s="103"/>
    </row>
    <row r="49" spans="1:7" ht="14.25" x14ac:dyDescent="0.15">
      <c r="A49" s="103"/>
      <c r="B49" s="103"/>
      <c r="C49" s="103"/>
      <c r="D49" s="103"/>
      <c r="E49" s="103"/>
      <c r="F49" s="103"/>
      <c r="G49" s="103"/>
    </row>
    <row r="50" spans="1:7" ht="14.25" x14ac:dyDescent="0.15">
      <c r="A50" s="103"/>
      <c r="B50" s="103"/>
      <c r="C50" s="103"/>
      <c r="D50" s="103"/>
      <c r="E50" s="103"/>
      <c r="F50" s="103"/>
      <c r="G50" s="103"/>
    </row>
    <row r="51" spans="1:7" ht="14.25" x14ac:dyDescent="0.15">
      <c r="A51" s="103"/>
      <c r="B51" s="103"/>
      <c r="C51" s="103"/>
      <c r="D51" s="103"/>
      <c r="E51" s="103"/>
      <c r="F51" s="103"/>
      <c r="G51" s="103"/>
    </row>
    <row r="52" spans="1:7" ht="14.25" x14ac:dyDescent="0.15">
      <c r="A52" s="116"/>
      <c r="B52" s="116"/>
      <c r="C52" s="116"/>
      <c r="D52" s="115"/>
      <c r="E52" s="115"/>
      <c r="F52" s="115"/>
      <c r="G52" s="115"/>
    </row>
    <row r="53" spans="1:7" ht="14.25" x14ac:dyDescent="0.15">
      <c r="A53" s="103"/>
      <c r="B53" s="103"/>
      <c r="C53" s="103"/>
      <c r="D53" s="103"/>
      <c r="E53" s="103"/>
      <c r="F53" s="103"/>
      <c r="G53" s="103"/>
    </row>
    <row r="54" spans="1:7" ht="14.25" x14ac:dyDescent="0.15">
      <c r="A54" s="103"/>
      <c r="B54" s="103"/>
      <c r="C54" s="103"/>
      <c r="D54" s="103"/>
      <c r="E54" s="103"/>
      <c r="F54" s="103"/>
      <c r="G54" s="103"/>
    </row>
    <row r="55" spans="1:7" ht="14.25" x14ac:dyDescent="0.15">
      <c r="A55" s="103"/>
      <c r="B55" s="103"/>
      <c r="C55" s="103"/>
      <c r="D55" s="103"/>
      <c r="E55" s="103"/>
      <c r="F55" s="103"/>
      <c r="G55" s="103"/>
    </row>
    <row r="56" spans="1:7" ht="14.25" x14ac:dyDescent="0.15">
      <c r="A56" s="103"/>
      <c r="B56" s="103"/>
      <c r="C56" s="103"/>
      <c r="D56" s="103"/>
      <c r="E56" s="103"/>
      <c r="F56" s="103"/>
      <c r="G56" s="103"/>
    </row>
    <row r="57" spans="1:7" ht="14.25" x14ac:dyDescent="0.15">
      <c r="A57" s="116"/>
      <c r="B57" s="116"/>
      <c r="C57" s="116"/>
      <c r="D57" s="103"/>
      <c r="E57" s="103"/>
      <c r="F57" s="103"/>
      <c r="G57" s="103"/>
    </row>
    <row r="58" spans="1:7" ht="14.25" x14ac:dyDescent="0.15">
      <c r="A58" s="103"/>
      <c r="B58" s="103"/>
      <c r="C58" s="103"/>
      <c r="D58" s="103"/>
      <c r="E58" s="103"/>
      <c r="F58" s="103"/>
      <c r="G58" s="103"/>
    </row>
    <row r="59" spans="1:7" ht="14.25" x14ac:dyDescent="0.15">
      <c r="A59" s="103"/>
      <c r="B59" s="103"/>
      <c r="C59" s="103"/>
      <c r="D59" s="103"/>
      <c r="E59" s="103"/>
      <c r="F59" s="103"/>
      <c r="G59" s="103"/>
    </row>
    <row r="60" spans="1:7" ht="14.25" x14ac:dyDescent="0.15">
      <c r="A60" s="116"/>
      <c r="B60" s="116"/>
      <c r="C60" s="116"/>
      <c r="D60" s="115"/>
      <c r="E60" s="115"/>
      <c r="F60" s="115"/>
      <c r="G60" s="115"/>
    </row>
    <row r="61" spans="1:7" ht="14.25" x14ac:dyDescent="0.15">
      <c r="A61" s="103"/>
      <c r="B61" s="103"/>
      <c r="C61" s="103"/>
      <c r="D61" s="103"/>
      <c r="E61" s="103"/>
      <c r="F61" s="103"/>
      <c r="G61" s="103"/>
    </row>
    <row r="62" spans="1:7" ht="14.25" x14ac:dyDescent="0.15">
      <c r="A62" s="103"/>
      <c r="B62" s="103"/>
      <c r="C62" s="103"/>
      <c r="D62" s="103"/>
      <c r="E62" s="103"/>
      <c r="F62" s="103"/>
      <c r="G62" s="103"/>
    </row>
    <row r="63" spans="1:7" ht="14.25" x14ac:dyDescent="0.15">
      <c r="A63" s="116"/>
      <c r="B63" s="116"/>
      <c r="C63" s="116"/>
      <c r="D63" s="103"/>
      <c r="E63" s="103"/>
      <c r="F63" s="103"/>
      <c r="G63" s="103"/>
    </row>
    <row r="64" spans="1:7" ht="14.25" x14ac:dyDescent="0.15">
      <c r="A64" s="116"/>
      <c r="B64" s="116"/>
      <c r="C64" s="116"/>
      <c r="D64" s="103"/>
      <c r="E64" s="103"/>
      <c r="F64" s="103"/>
      <c r="G64" s="103"/>
    </row>
    <row r="65" spans="1:7" ht="14.25" x14ac:dyDescent="0.15">
      <c r="A65" s="116"/>
      <c r="B65" s="116"/>
      <c r="C65" s="116"/>
      <c r="D65" s="103"/>
      <c r="E65" s="103"/>
      <c r="F65" s="103"/>
      <c r="G65" s="103"/>
    </row>
    <row r="66" spans="1:7" ht="14.25" x14ac:dyDescent="0.15">
      <c r="A66" s="116"/>
      <c r="B66" s="116"/>
      <c r="C66" s="116"/>
      <c r="D66" s="103"/>
      <c r="E66" s="103"/>
      <c r="F66" s="103"/>
      <c r="G66" s="103"/>
    </row>
    <row r="67" spans="1:7" ht="14.25" x14ac:dyDescent="0.15">
      <c r="A67" s="103"/>
      <c r="B67" s="103"/>
      <c r="C67" s="103"/>
      <c r="D67" s="103"/>
      <c r="E67" s="103"/>
      <c r="F67" s="103"/>
      <c r="G67" s="103"/>
    </row>
    <row r="68" spans="1:7" ht="14.25" x14ac:dyDescent="0.15">
      <c r="A68" s="103"/>
      <c r="B68" s="103"/>
      <c r="C68" s="103"/>
      <c r="D68" s="103"/>
      <c r="E68" s="103"/>
      <c r="F68" s="103"/>
      <c r="G68" s="103"/>
    </row>
  </sheetData>
  <mergeCells count="12">
    <mergeCell ref="A1:G1"/>
    <mergeCell ref="A5:C5"/>
    <mergeCell ref="A8:C8"/>
    <mergeCell ref="A11:C11"/>
    <mergeCell ref="A28:C28"/>
    <mergeCell ref="A25:C25"/>
    <mergeCell ref="A30:C30"/>
    <mergeCell ref="A31:C31"/>
    <mergeCell ref="A32:C32"/>
    <mergeCell ref="A29:C29"/>
    <mergeCell ref="A20:C20"/>
    <mergeCell ref="A21:C21"/>
  </mergeCells>
  <phoneticPr fontId="6"/>
  <pageMargins left="0.70866141732283472" right="0.55118110236220474" top="0.78740157480314965" bottom="0.74803149606299213" header="0.31496062992125984" footer="0.31496062992125984"/>
  <pageSetup paperSize="9" scale="82" orientation="portrait" horizontalDpi="4294967294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3"/>
  <sheetViews>
    <sheetView view="pageBreakPreview" zoomScale="85" zoomScaleSheetLayoutView="85" workbookViewId="0">
      <selection activeCell="G10" sqref="G10"/>
    </sheetView>
  </sheetViews>
  <sheetFormatPr defaultRowHeight="13.5" x14ac:dyDescent="0.15"/>
  <cols>
    <col min="1" max="1" width="9.875" customWidth="1"/>
    <col min="2" max="2" width="3.75" customWidth="1"/>
    <col min="3" max="3" width="29.125" customWidth="1"/>
    <col min="4" max="6" width="15.375" customWidth="1"/>
    <col min="7" max="7" width="21.75" customWidth="1"/>
    <col min="8" max="8" width="1" customWidth="1"/>
  </cols>
  <sheetData>
    <row r="1" spans="1:7" ht="14.25" x14ac:dyDescent="0.15">
      <c r="A1" s="344" t="s">
        <v>431</v>
      </c>
      <c r="B1" s="344"/>
      <c r="C1" s="344"/>
      <c r="D1" s="344"/>
      <c r="E1" s="344"/>
      <c r="F1" s="344"/>
      <c r="G1" s="344"/>
    </row>
    <row r="2" spans="1:7" ht="14.25" x14ac:dyDescent="0.15">
      <c r="A2" s="172"/>
      <c r="B2" s="172"/>
      <c r="C2" s="172"/>
      <c r="D2" s="172"/>
      <c r="E2" s="172"/>
      <c r="F2" s="172"/>
      <c r="G2" s="150"/>
    </row>
    <row r="3" spans="1:7" ht="14.25" x14ac:dyDescent="0.15">
      <c r="A3" s="149" t="s">
        <v>76</v>
      </c>
      <c r="B3" s="148"/>
      <c r="C3" s="148"/>
      <c r="D3" s="148"/>
      <c r="E3" s="148"/>
      <c r="F3" s="148"/>
      <c r="G3" s="150" t="s">
        <v>265</v>
      </c>
    </row>
    <row r="4" spans="1:7" ht="14.25" x14ac:dyDescent="0.15">
      <c r="A4" s="149" t="s">
        <v>1</v>
      </c>
      <c r="B4" s="148"/>
      <c r="C4" s="148"/>
      <c r="D4" s="148"/>
      <c r="E4" s="148"/>
      <c r="F4" s="148"/>
      <c r="G4" s="148"/>
    </row>
    <row r="5" spans="1:7" ht="14.25" x14ac:dyDescent="0.15">
      <c r="A5" s="389" t="s">
        <v>2</v>
      </c>
      <c r="B5" s="389"/>
      <c r="C5" s="389"/>
      <c r="D5" s="312" t="s">
        <v>438</v>
      </c>
      <c r="E5" s="309" t="s">
        <v>427</v>
      </c>
      <c r="F5" s="309" t="s">
        <v>3</v>
      </c>
      <c r="G5" s="171" t="s">
        <v>4</v>
      </c>
    </row>
    <row r="6" spans="1:7" ht="14.25" x14ac:dyDescent="0.15">
      <c r="A6" s="161" t="s">
        <v>8</v>
      </c>
      <c r="B6" s="162"/>
      <c r="C6" s="163"/>
      <c r="D6" s="156">
        <f>SUM(D7)</f>
        <v>1200000</v>
      </c>
      <c r="E6" s="156">
        <f>SUM(E7)</f>
        <v>1200000</v>
      </c>
      <c r="F6" s="235">
        <f>SUM(D6-E6)</f>
        <v>0</v>
      </c>
      <c r="G6" s="163"/>
    </row>
    <row r="7" spans="1:7" ht="14.25" x14ac:dyDescent="0.15">
      <c r="A7" s="158"/>
      <c r="B7" s="160" t="s">
        <v>8</v>
      </c>
      <c r="C7" s="286"/>
      <c r="D7" s="156">
        <v>1200000</v>
      </c>
      <c r="E7" s="156">
        <v>1200000</v>
      </c>
      <c r="F7" s="235">
        <f t="shared" ref="F7:F11" si="0">SUM(D7-E7)</f>
        <v>0</v>
      </c>
      <c r="G7" s="153"/>
    </row>
    <row r="8" spans="1:7" ht="14.25" x14ac:dyDescent="0.15">
      <c r="A8" s="151" t="s">
        <v>26</v>
      </c>
      <c r="B8" s="152"/>
      <c r="C8" s="152"/>
      <c r="D8" s="316" t="s">
        <v>439</v>
      </c>
      <c r="E8" s="156">
        <v>410000</v>
      </c>
      <c r="F8" s="235">
        <v>-410000</v>
      </c>
      <c r="G8" s="166"/>
    </row>
    <row r="9" spans="1:7" ht="14.25" x14ac:dyDescent="0.15">
      <c r="A9" s="151"/>
      <c r="B9" s="152" t="s">
        <v>26</v>
      </c>
      <c r="C9" s="152"/>
      <c r="D9" s="316" t="s">
        <v>439</v>
      </c>
      <c r="E9" s="156">
        <v>410000</v>
      </c>
      <c r="F9" s="235">
        <v>-410000</v>
      </c>
      <c r="G9" s="154" t="s">
        <v>451</v>
      </c>
    </row>
    <row r="10" spans="1:7" ht="14.25" x14ac:dyDescent="0.15">
      <c r="A10" s="390" t="s">
        <v>164</v>
      </c>
      <c r="B10" s="391"/>
      <c r="C10" s="392"/>
      <c r="D10" s="156">
        <f>SUM(D6,D8)</f>
        <v>1200000</v>
      </c>
      <c r="E10" s="156">
        <f>SUM(E6,E8)</f>
        <v>1610000</v>
      </c>
      <c r="F10" s="235">
        <f t="shared" si="0"/>
        <v>-410000</v>
      </c>
      <c r="G10" s="160"/>
    </row>
    <row r="11" spans="1:7" ht="14.25" x14ac:dyDescent="0.15">
      <c r="A11" s="339" t="s">
        <v>419</v>
      </c>
      <c r="B11" s="340"/>
      <c r="C11" s="341"/>
      <c r="D11" s="156">
        <f>SUM(D10)</f>
        <v>1200000</v>
      </c>
      <c r="E11" s="156">
        <f>SUM(E10)</f>
        <v>1610000</v>
      </c>
      <c r="F11" s="235">
        <f t="shared" si="0"/>
        <v>-410000</v>
      </c>
      <c r="G11" s="154"/>
    </row>
    <row r="12" spans="1:7" ht="14.25" x14ac:dyDescent="0.15">
      <c r="A12" s="167"/>
      <c r="B12" s="167"/>
      <c r="C12" s="167"/>
      <c r="D12" s="152"/>
      <c r="E12" s="152"/>
      <c r="F12" s="152"/>
      <c r="G12" s="152"/>
    </row>
    <row r="13" spans="1:7" ht="14.25" x14ac:dyDescent="0.15">
      <c r="A13" s="168" t="s">
        <v>126</v>
      </c>
      <c r="B13" s="167"/>
      <c r="C13" s="167"/>
      <c r="D13" s="152"/>
      <c r="E13" s="152"/>
      <c r="F13" s="152"/>
      <c r="G13" s="152"/>
    </row>
    <row r="14" spans="1:7" ht="14.25" x14ac:dyDescent="0.15">
      <c r="A14" s="168" t="s">
        <v>1</v>
      </c>
      <c r="B14" s="167"/>
      <c r="C14" s="167"/>
      <c r="D14" s="152"/>
      <c r="E14" s="152"/>
      <c r="F14" s="152"/>
      <c r="G14" s="152"/>
    </row>
    <row r="15" spans="1:7" ht="14.25" x14ac:dyDescent="0.15">
      <c r="A15" s="389" t="s">
        <v>2</v>
      </c>
      <c r="B15" s="389"/>
      <c r="C15" s="390"/>
      <c r="D15" s="312" t="s">
        <v>438</v>
      </c>
      <c r="E15" s="309" t="s">
        <v>427</v>
      </c>
      <c r="F15" s="309" t="s">
        <v>3</v>
      </c>
      <c r="G15" s="171" t="s">
        <v>4</v>
      </c>
    </row>
    <row r="16" spans="1:7" ht="14.25" x14ac:dyDescent="0.15">
      <c r="A16" s="170" t="s">
        <v>229</v>
      </c>
      <c r="B16" s="167"/>
      <c r="C16" s="167"/>
      <c r="D16" s="156">
        <f>SUM(D17)</f>
        <v>5998000</v>
      </c>
      <c r="E16" s="156">
        <f>SUM(E17)</f>
        <v>3847000</v>
      </c>
      <c r="F16" s="235">
        <f>SUM(D16-E16)</f>
        <v>2151000</v>
      </c>
      <c r="G16" s="153"/>
    </row>
    <row r="17" spans="1:7" ht="14.25" x14ac:dyDescent="0.15">
      <c r="A17" s="170"/>
      <c r="B17" s="168" t="s">
        <v>230</v>
      </c>
      <c r="C17" s="167"/>
      <c r="D17" s="155">
        <v>5998000</v>
      </c>
      <c r="E17" s="155">
        <v>3847000</v>
      </c>
      <c r="F17" s="235">
        <f t="shared" ref="F17:F18" si="1">SUM(D17-E17)</f>
        <v>2151000</v>
      </c>
      <c r="G17" s="155"/>
    </row>
    <row r="18" spans="1:7" ht="14.25" x14ac:dyDescent="0.15">
      <c r="A18" s="390" t="s">
        <v>420</v>
      </c>
      <c r="B18" s="391"/>
      <c r="C18" s="392"/>
      <c r="D18" s="157">
        <f>SUM(D16)</f>
        <v>5998000</v>
      </c>
      <c r="E18" s="157">
        <f>SUM(E16)</f>
        <v>3847000</v>
      </c>
      <c r="F18" s="235">
        <f t="shared" si="1"/>
        <v>2151000</v>
      </c>
      <c r="G18" s="156"/>
    </row>
    <row r="19" spans="1:7" ht="14.25" x14ac:dyDescent="0.15">
      <c r="A19" s="168"/>
      <c r="B19" s="167"/>
      <c r="C19" s="167"/>
      <c r="D19" s="152"/>
      <c r="E19" s="152"/>
      <c r="F19" s="152"/>
      <c r="G19" s="152"/>
    </row>
    <row r="20" spans="1:7" ht="14.25" x14ac:dyDescent="0.15">
      <c r="A20" s="149" t="s">
        <v>27</v>
      </c>
      <c r="B20" s="148"/>
      <c r="C20" s="148"/>
      <c r="D20" s="148"/>
      <c r="E20" s="148"/>
      <c r="F20" s="148"/>
      <c r="G20" s="148"/>
    </row>
    <row r="21" spans="1:7" ht="14.25" x14ac:dyDescent="0.15">
      <c r="A21" s="389" t="s">
        <v>2</v>
      </c>
      <c r="B21" s="389"/>
      <c r="C21" s="390"/>
      <c r="D21" s="312" t="s">
        <v>438</v>
      </c>
      <c r="E21" s="309" t="s">
        <v>427</v>
      </c>
      <c r="F21" s="309" t="s">
        <v>3</v>
      </c>
      <c r="G21" s="165" t="s">
        <v>4</v>
      </c>
    </row>
    <row r="22" spans="1:7" ht="14.25" x14ac:dyDescent="0.15">
      <c r="A22" s="161" t="s">
        <v>142</v>
      </c>
      <c r="B22" s="162"/>
      <c r="C22" s="163"/>
      <c r="D22" s="164">
        <f>SUM(D23)</f>
        <v>1200000</v>
      </c>
      <c r="E22" s="164">
        <f>SUM(E23)</f>
        <v>1610000</v>
      </c>
      <c r="F22" s="235">
        <f>SUM(D22-E22)</f>
        <v>-410000</v>
      </c>
      <c r="G22" s="166"/>
    </row>
    <row r="23" spans="1:7" ht="14.25" x14ac:dyDescent="0.15">
      <c r="A23" s="158"/>
      <c r="B23" s="159" t="s">
        <v>231</v>
      </c>
      <c r="C23" s="160"/>
      <c r="D23" s="156">
        <v>1200000</v>
      </c>
      <c r="E23" s="156">
        <v>1610000</v>
      </c>
      <c r="F23" s="235">
        <f t="shared" ref="F23:F33" si="2">SUM(D23-E23)</f>
        <v>-410000</v>
      </c>
      <c r="G23" s="155"/>
    </row>
    <row r="24" spans="1:7" ht="14.25" x14ac:dyDescent="0.15">
      <c r="A24" s="151" t="s">
        <v>296</v>
      </c>
      <c r="B24" s="152"/>
      <c r="C24" s="153"/>
      <c r="D24" s="156">
        <f>SUM(D25)</f>
        <v>2000</v>
      </c>
      <c r="E24" s="156">
        <f>SUM(E25)</f>
        <v>622000</v>
      </c>
      <c r="F24" s="235">
        <f t="shared" si="2"/>
        <v>-620000</v>
      </c>
      <c r="G24" s="166"/>
    </row>
    <row r="25" spans="1:7" ht="14.25" x14ac:dyDescent="0.15">
      <c r="A25" s="158"/>
      <c r="B25" s="159" t="s">
        <v>297</v>
      </c>
      <c r="C25" s="160"/>
      <c r="D25" s="156">
        <v>2000</v>
      </c>
      <c r="E25" s="156">
        <v>622000</v>
      </c>
      <c r="F25" s="235">
        <f t="shared" si="2"/>
        <v>-620000</v>
      </c>
      <c r="G25" s="322" t="s">
        <v>425</v>
      </c>
    </row>
    <row r="26" spans="1:7" ht="14.25" x14ac:dyDescent="0.15">
      <c r="A26" s="151" t="s">
        <v>217</v>
      </c>
      <c r="B26" s="152"/>
      <c r="C26" s="153"/>
      <c r="D26" s="156">
        <f>SUM(D27:D28)</f>
        <v>5996000</v>
      </c>
      <c r="E26" s="156">
        <f>SUM(E27:E28)</f>
        <v>3225000</v>
      </c>
      <c r="F26" s="235">
        <f t="shared" si="2"/>
        <v>2771000</v>
      </c>
      <c r="G26" s="323"/>
    </row>
    <row r="27" spans="1:7" ht="14.25" x14ac:dyDescent="0.15">
      <c r="A27" s="151"/>
      <c r="B27" s="207" t="s">
        <v>232</v>
      </c>
      <c r="C27" s="153"/>
      <c r="D27" s="156">
        <v>5617000</v>
      </c>
      <c r="E27" s="156">
        <v>2827000</v>
      </c>
      <c r="F27" s="235">
        <f t="shared" si="2"/>
        <v>2790000</v>
      </c>
      <c r="G27" s="322" t="s">
        <v>327</v>
      </c>
    </row>
    <row r="28" spans="1:7" ht="14.25" x14ac:dyDescent="0.15">
      <c r="A28" s="151"/>
      <c r="B28" s="207" t="s">
        <v>233</v>
      </c>
      <c r="C28" s="153"/>
      <c r="D28" s="156">
        <v>379000</v>
      </c>
      <c r="E28" s="156">
        <v>398000</v>
      </c>
      <c r="F28" s="235">
        <f t="shared" si="2"/>
        <v>-19000</v>
      </c>
      <c r="G28" s="322" t="s">
        <v>328</v>
      </c>
    </row>
    <row r="29" spans="1:7" ht="14.25" x14ac:dyDescent="0.15">
      <c r="A29" s="390" t="s">
        <v>421</v>
      </c>
      <c r="B29" s="391"/>
      <c r="C29" s="392"/>
      <c r="D29" s="156">
        <f>SUM(D22,D26,D24)</f>
        <v>7198000</v>
      </c>
      <c r="E29" s="156">
        <f>SUM(E22,E26,E24)</f>
        <v>5457000</v>
      </c>
      <c r="F29" s="235">
        <f t="shared" si="2"/>
        <v>1741000</v>
      </c>
      <c r="G29" s="156"/>
    </row>
    <row r="30" spans="1:7" ht="14.25" x14ac:dyDescent="0.15">
      <c r="A30" s="386" t="s">
        <v>422</v>
      </c>
      <c r="B30" s="387"/>
      <c r="C30" s="388"/>
      <c r="D30" s="156">
        <f>SUM(D18-D29)</f>
        <v>-1200000</v>
      </c>
      <c r="E30" s="156">
        <f>SUM(E18-E29)</f>
        <v>-1610000</v>
      </c>
      <c r="F30" s="235">
        <f t="shared" si="2"/>
        <v>410000</v>
      </c>
      <c r="G30" s="156"/>
    </row>
    <row r="31" spans="1:7" ht="14.25" x14ac:dyDescent="0.15">
      <c r="A31" s="386" t="s">
        <v>423</v>
      </c>
      <c r="B31" s="387"/>
      <c r="C31" s="388"/>
      <c r="D31" s="156">
        <f>SUM(D11,D30)</f>
        <v>0</v>
      </c>
      <c r="E31" s="156">
        <f>SUM(E11,E30)</f>
        <v>0</v>
      </c>
      <c r="F31" s="235">
        <f t="shared" si="2"/>
        <v>0</v>
      </c>
      <c r="G31" s="156"/>
    </row>
    <row r="32" spans="1:7" ht="14.25" x14ac:dyDescent="0.15">
      <c r="A32" s="383" t="s">
        <v>253</v>
      </c>
      <c r="B32" s="384"/>
      <c r="C32" s="385"/>
      <c r="D32" s="156">
        <v>0</v>
      </c>
      <c r="E32" s="156">
        <v>0</v>
      </c>
      <c r="F32" s="235">
        <f t="shared" si="2"/>
        <v>0</v>
      </c>
      <c r="G32" s="156"/>
    </row>
    <row r="33" spans="1:7" ht="14.25" x14ac:dyDescent="0.15">
      <c r="A33" s="383" t="s">
        <v>254</v>
      </c>
      <c r="B33" s="384"/>
      <c r="C33" s="385"/>
      <c r="D33" s="156">
        <f>SUM(D31:D32)</f>
        <v>0</v>
      </c>
      <c r="E33" s="156">
        <f>SUM(E31:E32)</f>
        <v>0</v>
      </c>
      <c r="F33" s="235">
        <f t="shared" si="2"/>
        <v>0</v>
      </c>
      <c r="G33" s="156"/>
    </row>
    <row r="34" spans="1:7" ht="14.25" x14ac:dyDescent="0.15">
      <c r="A34" s="152"/>
      <c r="B34" s="152"/>
      <c r="C34" s="152"/>
      <c r="D34" s="152"/>
      <c r="E34" s="152"/>
      <c r="F34" s="152"/>
      <c r="G34" s="152"/>
    </row>
    <row r="35" spans="1:7" ht="14.25" x14ac:dyDescent="0.15">
      <c r="A35" s="152"/>
      <c r="B35" s="152"/>
      <c r="C35" s="152"/>
      <c r="D35" s="152"/>
      <c r="E35" s="152"/>
      <c r="F35" s="152"/>
      <c r="G35" s="152"/>
    </row>
    <row r="36" spans="1:7" ht="14.25" x14ac:dyDescent="0.15">
      <c r="A36" s="152"/>
      <c r="B36" s="152"/>
      <c r="C36" s="152"/>
      <c r="D36" s="152"/>
      <c r="E36" s="152"/>
      <c r="F36" s="152"/>
      <c r="G36" s="152"/>
    </row>
    <row r="37" spans="1:7" ht="14.25" x14ac:dyDescent="0.15">
      <c r="A37" s="152"/>
      <c r="B37" s="152"/>
      <c r="C37" s="152"/>
      <c r="D37" s="152"/>
      <c r="E37" s="152"/>
      <c r="F37" s="152"/>
      <c r="G37" s="152"/>
    </row>
    <row r="38" spans="1:7" ht="14.25" x14ac:dyDescent="0.15">
      <c r="A38" s="152"/>
      <c r="B38" s="152"/>
      <c r="C38" s="152"/>
      <c r="D38" s="152"/>
      <c r="E38" s="152"/>
      <c r="F38" s="152"/>
      <c r="G38" s="152"/>
    </row>
    <row r="39" spans="1:7" ht="14.25" x14ac:dyDescent="0.15">
      <c r="A39" s="152"/>
      <c r="B39" s="152"/>
      <c r="C39" s="152"/>
      <c r="D39" s="152"/>
      <c r="E39" s="152"/>
      <c r="F39" s="152"/>
      <c r="G39" s="152"/>
    </row>
    <row r="40" spans="1:7" ht="14.25" x14ac:dyDescent="0.15">
      <c r="A40" s="152"/>
      <c r="B40" s="152"/>
      <c r="C40" s="152"/>
      <c r="D40" s="152"/>
      <c r="E40" s="152"/>
      <c r="F40" s="152"/>
      <c r="G40" s="152"/>
    </row>
    <row r="41" spans="1:7" ht="14.25" x14ac:dyDescent="0.15">
      <c r="A41" s="152"/>
      <c r="B41" s="152"/>
      <c r="C41" s="152"/>
      <c r="D41" s="152"/>
      <c r="E41" s="152"/>
      <c r="F41" s="152"/>
      <c r="G41" s="152"/>
    </row>
    <row r="42" spans="1:7" ht="14.25" x14ac:dyDescent="0.15">
      <c r="A42" s="152"/>
      <c r="B42" s="152"/>
      <c r="C42" s="152"/>
      <c r="D42" s="152"/>
      <c r="E42" s="152"/>
      <c r="F42" s="152"/>
      <c r="G42" s="152"/>
    </row>
    <row r="43" spans="1:7" ht="14.25" x14ac:dyDescent="0.15">
      <c r="A43" s="169"/>
      <c r="B43" s="169"/>
      <c r="C43" s="169"/>
      <c r="D43" s="152"/>
      <c r="E43" s="152"/>
      <c r="F43" s="152"/>
      <c r="G43" s="152"/>
    </row>
    <row r="44" spans="1:7" ht="14.25" x14ac:dyDescent="0.15">
      <c r="A44" s="169"/>
      <c r="B44" s="169"/>
      <c r="C44" s="169"/>
      <c r="D44" s="152"/>
      <c r="E44" s="152"/>
      <c r="F44" s="152"/>
      <c r="G44" s="152"/>
    </row>
    <row r="45" spans="1:7" ht="14.25" x14ac:dyDescent="0.15">
      <c r="A45" s="152"/>
      <c r="B45" s="152"/>
      <c r="C45" s="152"/>
      <c r="D45" s="152"/>
      <c r="E45" s="152"/>
      <c r="F45" s="152"/>
      <c r="G45" s="152"/>
    </row>
    <row r="46" spans="1:7" ht="14.25" x14ac:dyDescent="0.15">
      <c r="A46" s="152"/>
      <c r="B46" s="152"/>
      <c r="C46" s="152"/>
      <c r="D46" s="152"/>
      <c r="E46" s="152"/>
      <c r="F46" s="152"/>
      <c r="G46" s="152"/>
    </row>
    <row r="47" spans="1:7" ht="14.25" x14ac:dyDescent="0.15">
      <c r="A47" s="152"/>
      <c r="B47" s="152"/>
      <c r="C47" s="152"/>
      <c r="D47" s="152"/>
      <c r="E47" s="152"/>
      <c r="F47" s="152"/>
      <c r="G47" s="152"/>
    </row>
    <row r="48" spans="1:7" ht="14.25" x14ac:dyDescent="0.15">
      <c r="A48" s="169"/>
      <c r="B48" s="169"/>
      <c r="C48" s="169"/>
      <c r="D48" s="167"/>
      <c r="E48" s="167"/>
      <c r="F48" s="167"/>
      <c r="G48" s="167"/>
    </row>
    <row r="49" spans="1:7" ht="14.25" x14ac:dyDescent="0.15">
      <c r="A49" s="152"/>
      <c r="B49" s="152"/>
      <c r="C49" s="152"/>
      <c r="D49" s="152"/>
      <c r="E49" s="152"/>
      <c r="F49" s="152"/>
      <c r="G49" s="152"/>
    </row>
    <row r="50" spans="1:7" ht="14.25" x14ac:dyDescent="0.15">
      <c r="A50" s="152"/>
      <c r="B50" s="152"/>
      <c r="C50" s="152"/>
      <c r="D50" s="152"/>
      <c r="E50" s="152"/>
      <c r="F50" s="152"/>
      <c r="G50" s="152"/>
    </row>
    <row r="51" spans="1:7" ht="14.25" x14ac:dyDescent="0.15">
      <c r="A51" s="152"/>
      <c r="B51" s="152"/>
      <c r="C51" s="152"/>
      <c r="D51" s="152"/>
      <c r="E51" s="152"/>
      <c r="F51" s="152"/>
      <c r="G51" s="152"/>
    </row>
    <row r="52" spans="1:7" ht="14.25" x14ac:dyDescent="0.15">
      <c r="A52" s="152"/>
      <c r="B52" s="152"/>
      <c r="C52" s="152"/>
      <c r="D52" s="152"/>
      <c r="E52" s="152"/>
      <c r="F52" s="152"/>
      <c r="G52" s="152"/>
    </row>
    <row r="53" spans="1:7" ht="14.25" x14ac:dyDescent="0.15">
      <c r="A53" s="152"/>
      <c r="B53" s="152"/>
      <c r="C53" s="152"/>
      <c r="D53" s="152"/>
      <c r="E53" s="152"/>
      <c r="F53" s="152"/>
      <c r="G53" s="152"/>
    </row>
    <row r="54" spans="1:7" ht="14.25" x14ac:dyDescent="0.15">
      <c r="A54" s="152"/>
      <c r="B54" s="152"/>
      <c r="C54" s="152"/>
      <c r="D54" s="152"/>
      <c r="E54" s="152"/>
      <c r="F54" s="152"/>
      <c r="G54" s="152"/>
    </row>
    <row r="55" spans="1:7" ht="14.25" x14ac:dyDescent="0.15">
      <c r="A55" s="152"/>
      <c r="B55" s="152"/>
      <c r="C55" s="152"/>
      <c r="D55" s="152"/>
      <c r="E55" s="152"/>
      <c r="F55" s="152"/>
      <c r="G55" s="152"/>
    </row>
    <row r="56" spans="1:7" ht="14.25" x14ac:dyDescent="0.15">
      <c r="A56" s="152"/>
      <c r="B56" s="152"/>
      <c r="C56" s="152"/>
      <c r="D56" s="152"/>
      <c r="E56" s="152"/>
      <c r="F56" s="152"/>
      <c r="G56" s="152"/>
    </row>
    <row r="57" spans="1:7" ht="14.25" x14ac:dyDescent="0.15">
      <c r="A57" s="169"/>
      <c r="B57" s="169"/>
      <c r="C57" s="169"/>
      <c r="D57" s="167"/>
      <c r="E57" s="167"/>
      <c r="F57" s="167"/>
      <c r="G57" s="167"/>
    </row>
    <row r="58" spans="1:7" ht="14.25" x14ac:dyDescent="0.15">
      <c r="A58" s="152"/>
      <c r="B58" s="152"/>
      <c r="C58" s="152"/>
      <c r="D58" s="152"/>
      <c r="E58" s="152"/>
      <c r="F58" s="152"/>
      <c r="G58" s="152"/>
    </row>
    <row r="59" spans="1:7" ht="14.25" x14ac:dyDescent="0.15">
      <c r="A59" s="152"/>
      <c r="B59" s="152"/>
      <c r="C59" s="152"/>
      <c r="D59" s="152"/>
      <c r="E59" s="152"/>
      <c r="F59" s="152"/>
      <c r="G59" s="152"/>
    </row>
    <row r="60" spans="1:7" ht="14.25" x14ac:dyDescent="0.15">
      <c r="A60" s="152"/>
      <c r="B60" s="152"/>
      <c r="C60" s="152"/>
      <c r="D60" s="152"/>
      <c r="E60" s="152"/>
      <c r="F60" s="152"/>
      <c r="G60" s="152"/>
    </row>
    <row r="61" spans="1:7" ht="14.25" x14ac:dyDescent="0.15">
      <c r="A61" s="152"/>
      <c r="B61" s="152"/>
      <c r="C61" s="152"/>
      <c r="D61" s="152"/>
      <c r="E61" s="152"/>
      <c r="F61" s="152"/>
      <c r="G61" s="152"/>
    </row>
    <row r="62" spans="1:7" ht="14.25" x14ac:dyDescent="0.15">
      <c r="A62" s="169"/>
      <c r="B62" s="169"/>
      <c r="C62" s="169"/>
      <c r="D62" s="152"/>
      <c r="E62" s="152"/>
      <c r="F62" s="152"/>
      <c r="G62" s="152"/>
    </row>
    <row r="63" spans="1:7" ht="14.25" x14ac:dyDescent="0.15">
      <c r="A63" s="152"/>
      <c r="B63" s="152"/>
      <c r="C63" s="152"/>
      <c r="D63" s="152"/>
      <c r="E63" s="152"/>
      <c r="F63" s="152"/>
      <c r="G63" s="152"/>
    </row>
    <row r="64" spans="1:7" ht="14.25" x14ac:dyDescent="0.15">
      <c r="A64" s="152"/>
      <c r="B64" s="152"/>
      <c r="C64" s="152"/>
      <c r="D64" s="152"/>
      <c r="E64" s="152"/>
      <c r="F64" s="152"/>
      <c r="G64" s="152"/>
    </row>
    <row r="65" spans="1:7" ht="14.25" x14ac:dyDescent="0.15">
      <c r="A65" s="169"/>
      <c r="B65" s="169"/>
      <c r="C65" s="169"/>
      <c r="D65" s="167"/>
      <c r="E65" s="167"/>
      <c r="F65" s="167"/>
      <c r="G65" s="167"/>
    </row>
    <row r="66" spans="1:7" ht="14.25" x14ac:dyDescent="0.15">
      <c r="A66" s="152"/>
      <c r="B66" s="152"/>
      <c r="C66" s="152"/>
      <c r="D66" s="152"/>
      <c r="E66" s="152"/>
      <c r="F66" s="152"/>
      <c r="G66" s="152"/>
    </row>
    <row r="67" spans="1:7" ht="14.25" x14ac:dyDescent="0.15">
      <c r="A67" s="152"/>
      <c r="B67" s="152"/>
      <c r="C67" s="152"/>
      <c r="D67" s="152"/>
      <c r="E67" s="152"/>
      <c r="F67" s="152"/>
      <c r="G67" s="152"/>
    </row>
    <row r="68" spans="1:7" ht="14.25" x14ac:dyDescent="0.15">
      <c r="A68" s="169"/>
      <c r="B68" s="169"/>
      <c r="C68" s="169"/>
      <c r="D68" s="152"/>
      <c r="E68" s="152"/>
      <c r="F68" s="152"/>
      <c r="G68" s="152"/>
    </row>
    <row r="69" spans="1:7" ht="14.25" x14ac:dyDescent="0.15">
      <c r="A69" s="169"/>
      <c r="B69" s="169"/>
      <c r="C69" s="169"/>
      <c r="D69" s="152"/>
      <c r="E69" s="152"/>
      <c r="F69" s="152"/>
      <c r="G69" s="152"/>
    </row>
    <row r="70" spans="1:7" ht="14.25" x14ac:dyDescent="0.15">
      <c r="A70" s="169"/>
      <c r="B70" s="169"/>
      <c r="C70" s="169"/>
      <c r="D70" s="152"/>
      <c r="E70" s="152"/>
      <c r="F70" s="152"/>
      <c r="G70" s="152"/>
    </row>
    <row r="71" spans="1:7" ht="14.25" x14ac:dyDescent="0.15">
      <c r="A71" s="169"/>
      <c r="B71" s="169"/>
      <c r="C71" s="169"/>
      <c r="D71" s="152"/>
      <c r="E71" s="152"/>
      <c r="F71" s="152"/>
      <c r="G71" s="152"/>
    </row>
    <row r="72" spans="1:7" ht="14.25" x14ac:dyDescent="0.15">
      <c r="A72" s="152"/>
      <c r="B72" s="152"/>
      <c r="C72" s="152"/>
      <c r="D72" s="152"/>
      <c r="E72" s="152"/>
      <c r="F72" s="152"/>
      <c r="G72" s="152"/>
    </row>
    <row r="73" spans="1:7" ht="14.25" x14ac:dyDescent="0.15">
      <c r="A73" s="152"/>
      <c r="B73" s="152"/>
      <c r="C73" s="152"/>
      <c r="D73" s="152"/>
      <c r="E73" s="152"/>
      <c r="F73" s="152"/>
      <c r="G73" s="152"/>
    </row>
  </sheetData>
  <mergeCells count="12">
    <mergeCell ref="A1:G1"/>
    <mergeCell ref="A5:C5"/>
    <mergeCell ref="A10:C10"/>
    <mergeCell ref="A21:C21"/>
    <mergeCell ref="A29:C29"/>
    <mergeCell ref="A15:C15"/>
    <mergeCell ref="A18:C18"/>
    <mergeCell ref="A33:C33"/>
    <mergeCell ref="A31:C31"/>
    <mergeCell ref="A32:C32"/>
    <mergeCell ref="A30:C30"/>
    <mergeCell ref="A11:C11"/>
  </mergeCells>
  <phoneticPr fontId="6"/>
  <pageMargins left="0.70866141732283472" right="0.55118110236220474" top="0.78740157480314965" bottom="0.74803149606299213" header="0.31496062992125984" footer="0.31496062992125984"/>
  <pageSetup paperSize="9" scale="82" orientation="portrait" horizontalDpi="4294967294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4"/>
  <sheetViews>
    <sheetView view="pageBreakPreview" topLeftCell="A67" zoomScale="85" zoomScaleSheetLayoutView="85" workbookViewId="0">
      <selection activeCell="A4" sqref="A4:B5"/>
    </sheetView>
  </sheetViews>
  <sheetFormatPr defaultRowHeight="13.5" x14ac:dyDescent="0.15"/>
  <cols>
    <col min="1" max="1" width="6" style="201" customWidth="1"/>
    <col min="2" max="2" width="3.75" style="201" customWidth="1"/>
    <col min="3" max="3" width="33.375" style="201" customWidth="1"/>
    <col min="4" max="6" width="15.375" style="201" customWidth="1"/>
    <col min="7" max="7" width="26.25" style="201" customWidth="1"/>
    <col min="8" max="16384" width="9" style="201"/>
  </cols>
  <sheetData>
    <row r="1" spans="1:7" ht="14.25" x14ac:dyDescent="0.15">
      <c r="A1" s="344" t="s">
        <v>431</v>
      </c>
      <c r="B1" s="344"/>
      <c r="C1" s="344"/>
      <c r="D1" s="344"/>
      <c r="E1" s="344"/>
      <c r="F1" s="344"/>
      <c r="G1" s="344"/>
    </row>
    <row r="2" spans="1:7" ht="14.25" x14ac:dyDescent="0.15">
      <c r="A2" s="184"/>
      <c r="B2" s="184"/>
      <c r="C2" s="184"/>
      <c r="D2" s="184"/>
      <c r="E2" s="184"/>
      <c r="F2" s="184"/>
      <c r="G2" s="122" t="s">
        <v>266</v>
      </c>
    </row>
    <row r="3" spans="1:7" ht="14.25" x14ac:dyDescent="0.15">
      <c r="A3" s="121" t="s">
        <v>76</v>
      </c>
      <c r="B3" s="202"/>
      <c r="C3" s="202"/>
      <c r="D3" s="202"/>
      <c r="E3" s="202"/>
      <c r="F3" s="202"/>
      <c r="G3" s="202"/>
    </row>
    <row r="4" spans="1:7" ht="14.25" x14ac:dyDescent="0.15">
      <c r="A4" s="121" t="s">
        <v>1</v>
      </c>
      <c r="B4" s="202"/>
      <c r="C4" s="202"/>
      <c r="D4" s="202"/>
      <c r="E4" s="202"/>
      <c r="F4" s="202"/>
      <c r="G4" s="202"/>
    </row>
    <row r="5" spans="1:7" ht="14.25" x14ac:dyDescent="0.15">
      <c r="A5" s="348" t="s">
        <v>2</v>
      </c>
      <c r="B5" s="348"/>
      <c r="C5" s="348"/>
      <c r="D5" s="312" t="s">
        <v>438</v>
      </c>
      <c r="E5" s="309" t="s">
        <v>427</v>
      </c>
      <c r="F5" s="309" t="s">
        <v>3</v>
      </c>
      <c r="G5" s="317" t="s">
        <v>4</v>
      </c>
    </row>
    <row r="6" spans="1:7" ht="14.25" x14ac:dyDescent="0.15">
      <c r="A6" s="132" t="s">
        <v>70</v>
      </c>
      <c r="B6" s="133"/>
      <c r="C6" s="134"/>
      <c r="D6" s="128">
        <f>SUM(D7:D8)</f>
        <v>322000</v>
      </c>
      <c r="E6" s="128">
        <f>SUM(E7:E8)</f>
        <v>357000</v>
      </c>
      <c r="F6" s="143">
        <f>SUM(D6-E6)</f>
        <v>-35000</v>
      </c>
      <c r="G6" s="127"/>
    </row>
    <row r="7" spans="1:7" ht="14.25" x14ac:dyDescent="0.15">
      <c r="A7" s="123"/>
      <c r="B7" s="125" t="s">
        <v>24</v>
      </c>
      <c r="D7" s="128">
        <v>307000</v>
      </c>
      <c r="E7" s="128">
        <v>307000</v>
      </c>
      <c r="F7" s="143">
        <f t="shared" ref="F7:F17" si="0">SUM(D7-E7)</f>
        <v>0</v>
      </c>
      <c r="G7" s="146" t="s">
        <v>60</v>
      </c>
    </row>
    <row r="8" spans="1:7" ht="14.25" x14ac:dyDescent="0.15">
      <c r="A8" s="129"/>
      <c r="B8" s="203" t="s">
        <v>198</v>
      </c>
      <c r="D8" s="128">
        <v>15000</v>
      </c>
      <c r="E8" s="128">
        <v>50000</v>
      </c>
      <c r="F8" s="143">
        <f t="shared" si="0"/>
        <v>-35000</v>
      </c>
      <c r="G8" s="241"/>
    </row>
    <row r="9" spans="1:7" ht="14.25" x14ac:dyDescent="0.15">
      <c r="A9" s="132" t="s">
        <v>74</v>
      </c>
      <c r="B9" s="133"/>
      <c r="C9" s="134"/>
      <c r="D9" s="128">
        <f>SUM(D10)</f>
        <v>23384000</v>
      </c>
      <c r="E9" s="128">
        <f>SUM(E10)</f>
        <v>21940000</v>
      </c>
      <c r="F9" s="143">
        <f t="shared" si="0"/>
        <v>1444000</v>
      </c>
      <c r="G9" s="279"/>
    </row>
    <row r="10" spans="1:7" ht="14.25" x14ac:dyDescent="0.15">
      <c r="A10" s="123"/>
      <c r="B10" s="124" t="s">
        <v>19</v>
      </c>
      <c r="C10" s="125"/>
      <c r="D10" s="128">
        <f>SUM(D11:D12)</f>
        <v>23384000</v>
      </c>
      <c r="E10" s="128">
        <f>SUM(E11:E12)</f>
        <v>21940000</v>
      </c>
      <c r="F10" s="143">
        <f t="shared" si="0"/>
        <v>1444000</v>
      </c>
      <c r="G10" s="147"/>
    </row>
    <row r="11" spans="1:7" ht="14.25" x14ac:dyDescent="0.15">
      <c r="A11" s="123"/>
      <c r="B11" s="124"/>
      <c r="C11" s="125" t="s">
        <v>20</v>
      </c>
      <c r="D11" s="128">
        <v>21620000</v>
      </c>
      <c r="E11" s="128">
        <v>20250000</v>
      </c>
      <c r="F11" s="143">
        <f t="shared" si="0"/>
        <v>1370000</v>
      </c>
      <c r="G11" s="147" t="s">
        <v>57</v>
      </c>
    </row>
    <row r="12" spans="1:7" ht="14.25" x14ac:dyDescent="0.15">
      <c r="A12" s="129"/>
      <c r="B12" s="130"/>
      <c r="C12" s="131" t="s">
        <v>199</v>
      </c>
      <c r="D12" s="128">
        <v>1764000</v>
      </c>
      <c r="E12" s="128">
        <v>1690000</v>
      </c>
      <c r="F12" s="143">
        <f t="shared" si="0"/>
        <v>74000</v>
      </c>
      <c r="G12" s="324" t="s">
        <v>58</v>
      </c>
    </row>
    <row r="13" spans="1:7" ht="14.25" x14ac:dyDescent="0.15">
      <c r="A13" s="123" t="s">
        <v>61</v>
      </c>
      <c r="B13" s="124"/>
      <c r="C13" s="124"/>
      <c r="D13" s="126">
        <f>SUM(D14)</f>
        <v>1000</v>
      </c>
      <c r="E13" s="126">
        <f>SUM(E14)</f>
        <v>1000</v>
      </c>
      <c r="F13" s="143">
        <f t="shared" si="0"/>
        <v>0</v>
      </c>
      <c r="G13" s="125"/>
    </row>
    <row r="14" spans="1:7" ht="14.25" x14ac:dyDescent="0.15">
      <c r="A14" s="123"/>
      <c r="B14" s="124" t="s">
        <v>194</v>
      </c>
      <c r="C14" s="124"/>
      <c r="D14" s="128">
        <v>1000</v>
      </c>
      <c r="E14" s="128">
        <v>1000</v>
      </c>
      <c r="F14" s="143">
        <f t="shared" si="0"/>
        <v>0</v>
      </c>
      <c r="G14" s="125"/>
    </row>
    <row r="15" spans="1:7" ht="14.25" x14ac:dyDescent="0.15">
      <c r="A15" s="132" t="s">
        <v>25</v>
      </c>
      <c r="B15" s="133"/>
      <c r="C15" s="134"/>
      <c r="D15" s="128">
        <f>SUM(D16)</f>
        <v>10000</v>
      </c>
      <c r="E15" s="128">
        <f>SUM(E16)</f>
        <v>10000</v>
      </c>
      <c r="F15" s="143">
        <f t="shared" si="0"/>
        <v>0</v>
      </c>
      <c r="G15" s="137"/>
    </row>
    <row r="16" spans="1:7" ht="14.25" x14ac:dyDescent="0.15">
      <c r="A16" s="129"/>
      <c r="B16" s="130" t="s">
        <v>200</v>
      </c>
      <c r="C16" s="131"/>
      <c r="D16" s="128">
        <v>10000</v>
      </c>
      <c r="E16" s="128">
        <v>10000</v>
      </c>
      <c r="F16" s="143">
        <f t="shared" si="0"/>
        <v>0</v>
      </c>
      <c r="G16" s="125"/>
    </row>
    <row r="17" spans="1:7" ht="14.25" x14ac:dyDescent="0.15">
      <c r="A17" s="345" t="s">
        <v>164</v>
      </c>
      <c r="B17" s="346"/>
      <c r="C17" s="347"/>
      <c r="D17" s="128">
        <f>SUM(D6,D9,D13,D15)</f>
        <v>23717000</v>
      </c>
      <c r="E17" s="128">
        <f>SUM(E6,E9,E13,E15)</f>
        <v>22308000</v>
      </c>
      <c r="F17" s="143">
        <f t="shared" si="0"/>
        <v>1409000</v>
      </c>
      <c r="G17" s="128"/>
    </row>
    <row r="19" spans="1:7" ht="14.25" x14ac:dyDescent="0.15">
      <c r="A19" s="121" t="s">
        <v>27</v>
      </c>
      <c r="B19" s="202"/>
      <c r="C19" s="202"/>
      <c r="D19" s="202"/>
      <c r="E19" s="202"/>
      <c r="F19" s="202"/>
      <c r="G19" s="202"/>
    </row>
    <row r="20" spans="1:7" ht="14.25" x14ac:dyDescent="0.15">
      <c r="A20" s="348" t="s">
        <v>2</v>
      </c>
      <c r="B20" s="348"/>
      <c r="C20" s="345"/>
      <c r="D20" s="312" t="s">
        <v>438</v>
      </c>
      <c r="E20" s="309" t="s">
        <v>427</v>
      </c>
      <c r="F20" s="309" t="s">
        <v>3</v>
      </c>
      <c r="G20" s="136" t="s">
        <v>4</v>
      </c>
    </row>
    <row r="21" spans="1:7" ht="14.25" x14ac:dyDescent="0.15">
      <c r="A21" s="132" t="s">
        <v>28</v>
      </c>
      <c r="B21" s="133"/>
      <c r="C21" s="134"/>
      <c r="D21" s="135">
        <f>SUM(D22:D26)</f>
        <v>22380000</v>
      </c>
      <c r="E21" s="135">
        <f>SUM(E22:E26)</f>
        <v>20632000</v>
      </c>
      <c r="F21" s="143">
        <f>SUM(D21-E21)</f>
        <v>1748000</v>
      </c>
      <c r="G21" s="280"/>
    </row>
    <row r="22" spans="1:7" ht="14.25" x14ac:dyDescent="0.15">
      <c r="A22" s="123"/>
      <c r="B22" s="5" t="s">
        <v>79</v>
      </c>
      <c r="D22" s="128">
        <v>8668000</v>
      </c>
      <c r="E22" s="128">
        <v>8353000</v>
      </c>
      <c r="F22" s="143">
        <f t="shared" ref="F22:F53" si="1">SUM(D22-E22)</f>
        <v>315000</v>
      </c>
      <c r="G22" s="146" t="s">
        <v>365</v>
      </c>
    </row>
    <row r="23" spans="1:7" ht="14.25" x14ac:dyDescent="0.15">
      <c r="A23" s="123"/>
      <c r="B23" s="5" t="s">
        <v>77</v>
      </c>
      <c r="D23" s="128">
        <v>1876000</v>
      </c>
      <c r="E23" s="128">
        <v>1798000</v>
      </c>
      <c r="F23" s="143">
        <f t="shared" si="1"/>
        <v>78000</v>
      </c>
      <c r="G23" s="146" t="s">
        <v>366</v>
      </c>
    </row>
    <row r="24" spans="1:7" ht="14.25" x14ac:dyDescent="0.15">
      <c r="A24" s="123"/>
      <c r="B24" s="5" t="s">
        <v>80</v>
      </c>
      <c r="D24" s="126">
        <v>10163000</v>
      </c>
      <c r="E24" s="126">
        <v>8880000</v>
      </c>
      <c r="F24" s="143">
        <f t="shared" si="1"/>
        <v>1283000</v>
      </c>
      <c r="G24" s="146" t="s">
        <v>409</v>
      </c>
    </row>
    <row r="25" spans="1:7" ht="14.25" x14ac:dyDescent="0.15">
      <c r="A25" s="123"/>
      <c r="B25" s="5" t="s">
        <v>81</v>
      </c>
      <c r="D25" s="126">
        <v>1000</v>
      </c>
      <c r="E25" s="126">
        <v>1000</v>
      </c>
      <c r="F25" s="143">
        <f t="shared" si="1"/>
        <v>0</v>
      </c>
      <c r="G25" s="146"/>
    </row>
    <row r="26" spans="1:7" ht="14.25" x14ac:dyDescent="0.15">
      <c r="A26" s="123"/>
      <c r="B26" s="12" t="s">
        <v>82</v>
      </c>
      <c r="D26" s="128">
        <v>1672000</v>
      </c>
      <c r="E26" s="128">
        <v>1600000</v>
      </c>
      <c r="F26" s="143">
        <f t="shared" si="1"/>
        <v>72000</v>
      </c>
      <c r="G26" s="274" t="s">
        <v>316</v>
      </c>
    </row>
    <row r="27" spans="1:7" ht="14.25" x14ac:dyDescent="0.15">
      <c r="A27" s="132" t="s">
        <v>30</v>
      </c>
      <c r="B27" s="133"/>
      <c r="C27" s="134"/>
      <c r="D27" s="128">
        <f>SUM(D28:D32)</f>
        <v>713000</v>
      </c>
      <c r="E27" s="128">
        <f>SUM(E28:E32)</f>
        <v>587000</v>
      </c>
      <c r="F27" s="143">
        <f t="shared" si="1"/>
        <v>126000</v>
      </c>
      <c r="G27" s="146"/>
    </row>
    <row r="28" spans="1:7" ht="14.25" x14ac:dyDescent="0.15">
      <c r="A28" s="123"/>
      <c r="B28" s="124" t="s">
        <v>85</v>
      </c>
      <c r="C28" s="125"/>
      <c r="D28" s="128">
        <v>67000</v>
      </c>
      <c r="E28" s="128">
        <v>54000</v>
      </c>
      <c r="F28" s="143">
        <f t="shared" si="1"/>
        <v>13000</v>
      </c>
      <c r="G28" s="146" t="s">
        <v>369</v>
      </c>
    </row>
    <row r="29" spans="1:7" ht="14.25" x14ac:dyDescent="0.15">
      <c r="A29" s="123"/>
      <c r="B29" s="124" t="s">
        <v>206</v>
      </c>
      <c r="C29" s="125"/>
      <c r="D29" s="314" t="s">
        <v>439</v>
      </c>
      <c r="E29" s="128">
        <v>1000</v>
      </c>
      <c r="F29" s="143">
        <v>-1000</v>
      </c>
      <c r="G29" s="146" t="s">
        <v>440</v>
      </c>
    </row>
    <row r="30" spans="1:7" ht="14.25" x14ac:dyDescent="0.15">
      <c r="A30" s="123"/>
      <c r="B30" s="124" t="s">
        <v>207</v>
      </c>
      <c r="C30" s="125"/>
      <c r="D30" s="128">
        <v>532000</v>
      </c>
      <c r="E30" s="128">
        <v>439000</v>
      </c>
      <c r="F30" s="143">
        <f t="shared" si="1"/>
        <v>93000</v>
      </c>
      <c r="G30" s="146" t="s">
        <v>370</v>
      </c>
    </row>
    <row r="31" spans="1:7" ht="14.25" x14ac:dyDescent="0.15">
      <c r="A31" s="123"/>
      <c r="B31" s="124" t="s">
        <v>205</v>
      </c>
      <c r="C31" s="125"/>
      <c r="D31" s="128">
        <v>35000</v>
      </c>
      <c r="E31" s="128">
        <v>30000</v>
      </c>
      <c r="F31" s="143">
        <f t="shared" si="1"/>
        <v>5000</v>
      </c>
      <c r="G31" s="146" t="s">
        <v>371</v>
      </c>
    </row>
    <row r="32" spans="1:7" ht="14.25" x14ac:dyDescent="0.15">
      <c r="A32" s="123"/>
      <c r="B32" s="130" t="s">
        <v>208</v>
      </c>
      <c r="C32" s="125"/>
      <c r="D32" s="128">
        <v>79000</v>
      </c>
      <c r="E32" s="128">
        <v>63000</v>
      </c>
      <c r="F32" s="143">
        <f t="shared" si="1"/>
        <v>16000</v>
      </c>
      <c r="G32" s="274" t="s">
        <v>372</v>
      </c>
    </row>
    <row r="33" spans="1:7" ht="14.25" x14ac:dyDescent="0.15">
      <c r="A33" s="132" t="s">
        <v>29</v>
      </c>
      <c r="C33" s="134"/>
      <c r="D33" s="128">
        <f>SUM(D34:D51)</f>
        <v>988000</v>
      </c>
      <c r="E33" s="128">
        <f>SUM(E34:E51)</f>
        <v>1072000</v>
      </c>
      <c r="F33" s="143">
        <f t="shared" si="1"/>
        <v>-84000</v>
      </c>
      <c r="G33" s="146"/>
    </row>
    <row r="34" spans="1:7" ht="14.25" x14ac:dyDescent="0.15">
      <c r="A34" s="123"/>
      <c r="B34" s="125" t="s">
        <v>374</v>
      </c>
      <c r="D34" s="128">
        <v>112000</v>
      </c>
      <c r="E34" s="128">
        <v>67000</v>
      </c>
      <c r="F34" s="143">
        <f t="shared" si="1"/>
        <v>45000</v>
      </c>
      <c r="G34" s="146" t="s">
        <v>373</v>
      </c>
    </row>
    <row r="35" spans="1:7" ht="14.25" x14ac:dyDescent="0.15">
      <c r="A35" s="123"/>
      <c r="B35" s="124" t="s">
        <v>258</v>
      </c>
      <c r="D35" s="128">
        <v>70000</v>
      </c>
      <c r="E35" s="128">
        <v>5000</v>
      </c>
      <c r="F35" s="143">
        <f t="shared" si="1"/>
        <v>65000</v>
      </c>
      <c r="G35" s="146" t="s">
        <v>417</v>
      </c>
    </row>
    <row r="36" spans="1:7" ht="14.25" x14ac:dyDescent="0.15">
      <c r="A36" s="123"/>
      <c r="B36" s="125" t="s">
        <v>96</v>
      </c>
      <c r="D36" s="128">
        <v>14000</v>
      </c>
      <c r="E36" s="128">
        <v>9000</v>
      </c>
      <c r="F36" s="143">
        <f t="shared" si="1"/>
        <v>5000</v>
      </c>
      <c r="G36" s="146"/>
    </row>
    <row r="37" spans="1:7" ht="14.25" x14ac:dyDescent="0.15">
      <c r="A37" s="123"/>
      <c r="B37" s="125" t="s">
        <v>97</v>
      </c>
      <c r="D37" s="128">
        <v>74000</v>
      </c>
      <c r="E37" s="128">
        <v>56000</v>
      </c>
      <c r="F37" s="143">
        <f t="shared" si="1"/>
        <v>18000</v>
      </c>
      <c r="G37" s="146"/>
    </row>
    <row r="38" spans="1:7" ht="14.25" x14ac:dyDescent="0.15">
      <c r="A38" s="123"/>
      <c r="B38" s="125" t="s">
        <v>201</v>
      </c>
      <c r="D38" s="128">
        <v>56000</v>
      </c>
      <c r="E38" s="128">
        <v>50000</v>
      </c>
      <c r="F38" s="143">
        <f t="shared" si="1"/>
        <v>6000</v>
      </c>
      <c r="G38" s="146"/>
    </row>
    <row r="39" spans="1:7" ht="14.25" x14ac:dyDescent="0.15">
      <c r="A39" s="123"/>
      <c r="B39" s="125" t="s">
        <v>99</v>
      </c>
      <c r="D39" s="128">
        <v>1000</v>
      </c>
      <c r="E39" s="128">
        <v>10000</v>
      </c>
      <c r="F39" s="143">
        <f t="shared" si="1"/>
        <v>-9000</v>
      </c>
      <c r="G39" s="146"/>
    </row>
    <row r="40" spans="1:7" ht="14.25" x14ac:dyDescent="0.15">
      <c r="A40" s="123"/>
      <c r="B40" s="125" t="s">
        <v>100</v>
      </c>
      <c r="D40" s="128">
        <v>7000</v>
      </c>
      <c r="E40" s="128">
        <v>7000</v>
      </c>
      <c r="F40" s="143">
        <f t="shared" si="1"/>
        <v>0</v>
      </c>
      <c r="G40" s="146"/>
    </row>
    <row r="41" spans="1:7" ht="14.25" x14ac:dyDescent="0.15">
      <c r="A41" s="123"/>
      <c r="B41" s="125" t="s">
        <v>102</v>
      </c>
      <c r="D41" s="128">
        <v>1000</v>
      </c>
      <c r="E41" s="128">
        <v>1000</v>
      </c>
      <c r="F41" s="143">
        <f t="shared" si="1"/>
        <v>0</v>
      </c>
      <c r="G41" s="146"/>
    </row>
    <row r="42" spans="1:7" ht="14.25" x14ac:dyDescent="0.15">
      <c r="A42" s="123"/>
      <c r="B42" s="125" t="s">
        <v>202</v>
      </c>
      <c r="D42" s="128">
        <v>60000</v>
      </c>
      <c r="E42" s="128">
        <v>60000</v>
      </c>
      <c r="F42" s="143">
        <f t="shared" si="1"/>
        <v>0</v>
      </c>
      <c r="G42" s="146" t="s">
        <v>437</v>
      </c>
    </row>
    <row r="43" spans="1:7" ht="14.25" x14ac:dyDescent="0.15">
      <c r="A43" s="123"/>
      <c r="B43" s="125" t="s">
        <v>203</v>
      </c>
      <c r="D43" s="128">
        <v>15000</v>
      </c>
      <c r="E43" s="128">
        <v>20000</v>
      </c>
      <c r="F43" s="143">
        <f t="shared" si="1"/>
        <v>-5000</v>
      </c>
      <c r="G43" s="146"/>
    </row>
    <row r="44" spans="1:7" ht="14.25" x14ac:dyDescent="0.15">
      <c r="A44" s="123"/>
      <c r="B44" s="125" t="s">
        <v>204</v>
      </c>
      <c r="D44" s="128">
        <v>1000</v>
      </c>
      <c r="E44" s="128">
        <v>1000</v>
      </c>
      <c r="F44" s="143">
        <f t="shared" si="1"/>
        <v>0</v>
      </c>
      <c r="G44" s="146"/>
    </row>
    <row r="45" spans="1:7" ht="14.25" x14ac:dyDescent="0.15">
      <c r="A45" s="123"/>
      <c r="B45" s="125" t="s">
        <v>91</v>
      </c>
      <c r="D45" s="128">
        <v>1000</v>
      </c>
      <c r="E45" s="128">
        <v>1000</v>
      </c>
      <c r="F45" s="143">
        <f t="shared" si="1"/>
        <v>0</v>
      </c>
      <c r="G45" s="146"/>
    </row>
    <row r="46" spans="1:7" ht="14.25" x14ac:dyDescent="0.15">
      <c r="A46" s="123"/>
      <c r="B46" s="125" t="s">
        <v>104</v>
      </c>
      <c r="D46" s="128">
        <v>7000</v>
      </c>
      <c r="E46" s="128">
        <v>5000</v>
      </c>
      <c r="F46" s="143">
        <f t="shared" si="1"/>
        <v>2000</v>
      </c>
      <c r="G46" s="146"/>
    </row>
    <row r="47" spans="1:7" ht="14.25" x14ac:dyDescent="0.15">
      <c r="A47" s="123"/>
      <c r="B47" s="125" t="s">
        <v>205</v>
      </c>
      <c r="D47" s="128">
        <v>205000</v>
      </c>
      <c r="E47" s="128">
        <v>166000</v>
      </c>
      <c r="F47" s="143">
        <f t="shared" si="1"/>
        <v>39000</v>
      </c>
      <c r="G47" s="146" t="s">
        <v>376</v>
      </c>
    </row>
    <row r="48" spans="1:7" ht="14.25" x14ac:dyDescent="0.15">
      <c r="A48" s="123"/>
      <c r="B48" s="125" t="s">
        <v>105</v>
      </c>
      <c r="D48" s="128">
        <v>320000</v>
      </c>
      <c r="E48" s="128">
        <v>580000</v>
      </c>
      <c r="F48" s="143">
        <f t="shared" si="1"/>
        <v>-260000</v>
      </c>
      <c r="G48" s="146" t="s">
        <v>377</v>
      </c>
    </row>
    <row r="49" spans="1:7" ht="14.25" x14ac:dyDescent="0.15">
      <c r="A49" s="123"/>
      <c r="B49" s="125" t="s">
        <v>107</v>
      </c>
      <c r="D49" s="128">
        <v>1000</v>
      </c>
      <c r="E49" s="128">
        <v>1000</v>
      </c>
      <c r="F49" s="143">
        <f t="shared" si="1"/>
        <v>0</v>
      </c>
      <c r="G49" s="146"/>
    </row>
    <row r="50" spans="1:7" ht="14.25" x14ac:dyDescent="0.15">
      <c r="A50" s="123"/>
      <c r="B50" s="125" t="s">
        <v>108</v>
      </c>
      <c r="D50" s="128">
        <v>35000</v>
      </c>
      <c r="E50" s="128">
        <v>25000</v>
      </c>
      <c r="F50" s="143">
        <f t="shared" si="1"/>
        <v>10000</v>
      </c>
      <c r="G50" s="146"/>
    </row>
    <row r="51" spans="1:7" ht="14.25" x14ac:dyDescent="0.15">
      <c r="A51" s="123"/>
      <c r="B51" s="173" t="s">
        <v>179</v>
      </c>
      <c r="D51" s="128">
        <v>8000</v>
      </c>
      <c r="E51" s="128">
        <v>8000</v>
      </c>
      <c r="F51" s="143">
        <f t="shared" si="1"/>
        <v>0</v>
      </c>
      <c r="G51" s="146"/>
    </row>
    <row r="52" spans="1:7" ht="14.25" x14ac:dyDescent="0.15">
      <c r="A52" s="345" t="s">
        <v>180</v>
      </c>
      <c r="B52" s="346"/>
      <c r="C52" s="347"/>
      <c r="D52" s="128">
        <f>SUM(D21,D33,D27)</f>
        <v>24081000</v>
      </c>
      <c r="E52" s="128">
        <f>SUM(E21,E33,E27)</f>
        <v>22291000</v>
      </c>
      <c r="F52" s="143">
        <f t="shared" si="1"/>
        <v>1790000</v>
      </c>
      <c r="G52" s="278"/>
    </row>
    <row r="53" spans="1:7" ht="14.25" x14ac:dyDescent="0.15">
      <c r="A53" s="345" t="s">
        <v>197</v>
      </c>
      <c r="B53" s="346"/>
      <c r="C53" s="347"/>
      <c r="D53" s="128">
        <f>SUM(D17-D52)</f>
        <v>-364000</v>
      </c>
      <c r="E53" s="128">
        <f>SUM(E17-E52)</f>
        <v>17000</v>
      </c>
      <c r="F53" s="143">
        <f t="shared" si="1"/>
        <v>-381000</v>
      </c>
      <c r="G53" s="128"/>
    </row>
    <row r="54" spans="1:7" ht="14.25" x14ac:dyDescent="0.15">
      <c r="A54" s="124"/>
      <c r="B54" s="124"/>
      <c r="C54" s="124"/>
      <c r="D54" s="124"/>
      <c r="E54" s="124"/>
      <c r="F54" s="124"/>
      <c r="G54" s="124"/>
    </row>
    <row r="55" spans="1:7" ht="14.25" x14ac:dyDescent="0.15">
      <c r="A55" s="124" t="s">
        <v>62</v>
      </c>
      <c r="B55" s="124"/>
      <c r="C55" s="124"/>
      <c r="D55" s="124"/>
      <c r="E55" s="124"/>
      <c r="F55" s="124"/>
      <c r="G55" s="124"/>
    </row>
    <row r="56" spans="1:7" ht="14.25" x14ac:dyDescent="0.15">
      <c r="A56" s="124" t="s">
        <v>27</v>
      </c>
      <c r="B56" s="124"/>
      <c r="C56" s="124"/>
      <c r="D56" s="124"/>
      <c r="E56" s="124"/>
      <c r="F56" s="124"/>
      <c r="G56" s="124"/>
    </row>
    <row r="57" spans="1:7" ht="14.25" x14ac:dyDescent="0.15">
      <c r="A57" s="345" t="s">
        <v>2</v>
      </c>
      <c r="B57" s="346"/>
      <c r="C57" s="347"/>
      <c r="D57" s="312" t="s">
        <v>438</v>
      </c>
      <c r="E57" s="309" t="s">
        <v>427</v>
      </c>
      <c r="F57" s="309" t="s">
        <v>3</v>
      </c>
      <c r="G57" s="185" t="s">
        <v>4</v>
      </c>
    </row>
    <row r="58" spans="1:7" ht="14.25" x14ac:dyDescent="0.15">
      <c r="A58" s="123" t="s">
        <v>43</v>
      </c>
      <c r="B58" s="124"/>
      <c r="C58" s="124"/>
      <c r="D58" s="128">
        <f>SUM(D59:D61)</f>
        <v>3000</v>
      </c>
      <c r="E58" s="128">
        <f>SUM(E59:E61)</f>
        <v>3000</v>
      </c>
      <c r="F58" s="143">
        <f>SUM(D58-E58)</f>
        <v>0</v>
      </c>
      <c r="G58" s="125"/>
    </row>
    <row r="59" spans="1:7" ht="14.25" x14ac:dyDescent="0.15">
      <c r="A59" s="123"/>
      <c r="B59" s="124" t="s">
        <v>44</v>
      </c>
      <c r="C59" s="124"/>
      <c r="D59" s="128">
        <v>1000</v>
      </c>
      <c r="E59" s="128">
        <v>1000</v>
      </c>
      <c r="F59" s="143">
        <f t="shared" ref="F59:F65" si="2">SUM(D59-E59)</f>
        <v>0</v>
      </c>
      <c r="G59" s="125"/>
    </row>
    <row r="60" spans="1:7" ht="14.25" x14ac:dyDescent="0.15">
      <c r="A60" s="123"/>
      <c r="B60" s="124" t="s">
        <v>222</v>
      </c>
      <c r="D60" s="128">
        <v>1000</v>
      </c>
      <c r="E60" s="128">
        <v>1000</v>
      </c>
      <c r="F60" s="143">
        <f t="shared" si="2"/>
        <v>0</v>
      </c>
      <c r="G60" s="125"/>
    </row>
    <row r="61" spans="1:7" ht="14.25" x14ac:dyDescent="0.15">
      <c r="A61" s="123"/>
      <c r="B61" s="124" t="s">
        <v>223</v>
      </c>
      <c r="C61" s="124"/>
      <c r="D61" s="128">
        <v>1000</v>
      </c>
      <c r="E61" s="128">
        <v>1000</v>
      </c>
      <c r="F61" s="143">
        <f t="shared" si="2"/>
        <v>0</v>
      </c>
      <c r="G61" s="125"/>
    </row>
    <row r="62" spans="1:7" ht="14.25" x14ac:dyDescent="0.15">
      <c r="A62" s="132" t="s">
        <v>224</v>
      </c>
      <c r="B62" s="133"/>
      <c r="C62" s="134"/>
      <c r="D62" s="128">
        <f>SUM(D63)</f>
        <v>1000</v>
      </c>
      <c r="E62" s="128">
        <f>SUM(E63)</f>
        <v>1000</v>
      </c>
      <c r="F62" s="143">
        <f t="shared" si="2"/>
        <v>0</v>
      </c>
      <c r="G62" s="137"/>
    </row>
    <row r="63" spans="1:7" ht="14.25" x14ac:dyDescent="0.15">
      <c r="A63" s="129"/>
      <c r="B63" s="130" t="s">
        <v>224</v>
      </c>
      <c r="C63" s="131"/>
      <c r="D63" s="128">
        <v>1000</v>
      </c>
      <c r="E63" s="128">
        <v>1000</v>
      </c>
      <c r="F63" s="143">
        <f t="shared" si="2"/>
        <v>0</v>
      </c>
      <c r="G63" s="147"/>
    </row>
    <row r="64" spans="1:7" ht="14.25" x14ac:dyDescent="0.15">
      <c r="A64" s="348" t="s">
        <v>305</v>
      </c>
      <c r="B64" s="348"/>
      <c r="C64" s="348"/>
      <c r="D64" s="128">
        <f>SUM(D58,D62)</f>
        <v>4000</v>
      </c>
      <c r="E64" s="128">
        <f>SUM(E58,E62)</f>
        <v>4000</v>
      </c>
      <c r="F64" s="143">
        <f t="shared" si="2"/>
        <v>0</v>
      </c>
      <c r="G64" s="128"/>
    </row>
    <row r="65" spans="1:7" ht="14.25" x14ac:dyDescent="0.15">
      <c r="A65" s="348" t="s">
        <v>306</v>
      </c>
      <c r="B65" s="348"/>
      <c r="C65" s="348"/>
      <c r="D65" s="128">
        <f>SUM(-D64)</f>
        <v>-4000</v>
      </c>
      <c r="E65" s="128">
        <f>SUM(-E64)</f>
        <v>-4000</v>
      </c>
      <c r="F65" s="143">
        <f t="shared" si="2"/>
        <v>0</v>
      </c>
      <c r="G65" s="128"/>
    </row>
    <row r="66" spans="1:7" ht="14.25" x14ac:dyDescent="0.15">
      <c r="A66" s="139"/>
      <c r="B66" s="139"/>
      <c r="C66" s="139"/>
      <c r="D66" s="124"/>
      <c r="E66" s="124"/>
      <c r="F66" s="124"/>
      <c r="G66" s="124"/>
    </row>
    <row r="67" spans="1:7" ht="14.25" x14ac:dyDescent="0.15">
      <c r="A67" s="124" t="s">
        <v>126</v>
      </c>
      <c r="B67" s="124"/>
      <c r="C67" s="124"/>
      <c r="D67" s="124"/>
      <c r="E67" s="124"/>
      <c r="F67" s="124"/>
      <c r="G67" s="124"/>
    </row>
    <row r="68" spans="1:7" ht="14.25" x14ac:dyDescent="0.15">
      <c r="A68" s="124" t="s">
        <v>1</v>
      </c>
      <c r="B68" s="124"/>
      <c r="C68" s="124"/>
      <c r="D68" s="124"/>
      <c r="E68" s="124"/>
      <c r="F68" s="124"/>
      <c r="G68" s="144"/>
    </row>
    <row r="69" spans="1:7" ht="14.25" x14ac:dyDescent="0.15">
      <c r="A69" s="345" t="s">
        <v>2</v>
      </c>
      <c r="B69" s="346"/>
      <c r="C69" s="347"/>
      <c r="D69" s="312" t="s">
        <v>438</v>
      </c>
      <c r="E69" s="309" t="s">
        <v>427</v>
      </c>
      <c r="F69" s="309" t="s">
        <v>3</v>
      </c>
      <c r="G69" s="136" t="s">
        <v>4</v>
      </c>
    </row>
    <row r="70" spans="1:7" ht="14.25" x14ac:dyDescent="0.15">
      <c r="A70" s="132" t="s">
        <v>51</v>
      </c>
      <c r="B70" s="133"/>
      <c r="C70" s="134"/>
      <c r="D70" s="128">
        <f>SUM(D71:D73)</f>
        <v>3000</v>
      </c>
      <c r="E70" s="128">
        <f>SUM(E71:E73)</f>
        <v>3000</v>
      </c>
      <c r="F70" s="143">
        <f>SUM(D70-E70)</f>
        <v>0</v>
      </c>
      <c r="G70" s="137"/>
    </row>
    <row r="71" spans="1:7" ht="14.25" x14ac:dyDescent="0.15">
      <c r="A71" s="140"/>
      <c r="B71" s="139" t="s">
        <v>209</v>
      </c>
      <c r="C71" s="141"/>
      <c r="D71" s="143">
        <v>1000</v>
      </c>
      <c r="E71" s="143">
        <v>1000</v>
      </c>
      <c r="F71" s="143">
        <f t="shared" ref="F71:F78" si="3">SUM(D71-E71)</f>
        <v>0</v>
      </c>
      <c r="G71" s="289"/>
    </row>
    <row r="72" spans="1:7" ht="14.25" x14ac:dyDescent="0.15">
      <c r="A72" s="123"/>
      <c r="B72" s="124" t="s">
        <v>210</v>
      </c>
      <c r="C72" s="125"/>
      <c r="D72" s="143">
        <v>1000</v>
      </c>
      <c r="E72" s="143">
        <v>1000</v>
      </c>
      <c r="F72" s="143">
        <f t="shared" si="3"/>
        <v>0</v>
      </c>
      <c r="G72" s="146"/>
    </row>
    <row r="73" spans="1:7" ht="14.25" x14ac:dyDescent="0.15">
      <c r="A73" s="129"/>
      <c r="B73" s="130" t="s">
        <v>211</v>
      </c>
      <c r="C73" s="131"/>
      <c r="D73" s="143">
        <v>1000</v>
      </c>
      <c r="E73" s="143">
        <v>1000</v>
      </c>
      <c r="F73" s="143">
        <f t="shared" si="3"/>
        <v>0</v>
      </c>
      <c r="G73" s="274"/>
    </row>
    <row r="74" spans="1:7" ht="14.25" x14ac:dyDescent="0.15">
      <c r="A74" s="123" t="s">
        <v>298</v>
      </c>
      <c r="B74" s="124"/>
      <c r="C74" s="125"/>
      <c r="D74" s="143">
        <f>SUM(D75)</f>
        <v>2000</v>
      </c>
      <c r="E74" s="143">
        <f>SUM(E75)</f>
        <v>622000</v>
      </c>
      <c r="F74" s="143">
        <f t="shared" si="3"/>
        <v>-620000</v>
      </c>
      <c r="G74" s="146"/>
    </row>
    <row r="75" spans="1:7" ht="14.25" x14ac:dyDescent="0.15">
      <c r="A75" s="123"/>
      <c r="B75" s="124" t="s">
        <v>299</v>
      </c>
      <c r="C75" s="125"/>
      <c r="D75" s="143">
        <v>2000</v>
      </c>
      <c r="E75" s="143">
        <v>622000</v>
      </c>
      <c r="F75" s="143">
        <f t="shared" si="3"/>
        <v>-620000</v>
      </c>
      <c r="G75" s="146"/>
    </row>
    <row r="76" spans="1:7" ht="14.25" x14ac:dyDescent="0.15">
      <c r="A76" s="132" t="s">
        <v>212</v>
      </c>
      <c r="B76" s="133"/>
      <c r="C76" s="134"/>
      <c r="D76" s="143">
        <f>SUM(D77)</f>
        <v>1197000</v>
      </c>
      <c r="E76" s="143">
        <f>SUM(E77)</f>
        <v>171000</v>
      </c>
      <c r="F76" s="143">
        <f t="shared" si="3"/>
        <v>1026000</v>
      </c>
      <c r="G76" s="280"/>
    </row>
    <row r="77" spans="1:7" ht="14.25" x14ac:dyDescent="0.15">
      <c r="A77" s="129"/>
      <c r="B77" s="223" t="s">
        <v>213</v>
      </c>
      <c r="C77" s="131"/>
      <c r="D77" s="143">
        <v>1197000</v>
      </c>
      <c r="E77" s="143">
        <v>171000</v>
      </c>
      <c r="F77" s="143">
        <f t="shared" si="3"/>
        <v>1026000</v>
      </c>
      <c r="G77" s="313" t="s">
        <v>435</v>
      </c>
    </row>
    <row r="78" spans="1:7" ht="14.25" x14ac:dyDescent="0.15">
      <c r="A78" s="345" t="s">
        <v>307</v>
      </c>
      <c r="B78" s="346"/>
      <c r="C78" s="347"/>
      <c r="D78" s="143">
        <f>SUM(D70,D76,D74)</f>
        <v>1202000</v>
      </c>
      <c r="E78" s="143">
        <f>SUM(E70,E76,E74)</f>
        <v>796000</v>
      </c>
      <c r="F78" s="143">
        <f t="shared" si="3"/>
        <v>406000</v>
      </c>
      <c r="G78" s="128"/>
    </row>
    <row r="79" spans="1:7" ht="14.25" x14ac:dyDescent="0.15">
      <c r="A79" s="138"/>
      <c r="B79" s="138"/>
      <c r="C79" s="138"/>
      <c r="D79" s="124"/>
      <c r="E79" s="124"/>
      <c r="F79" s="124"/>
      <c r="G79" s="124"/>
    </row>
    <row r="80" spans="1:7" ht="14.25" x14ac:dyDescent="0.15">
      <c r="A80" s="124" t="s">
        <v>27</v>
      </c>
      <c r="B80" s="124"/>
      <c r="C80" s="124"/>
      <c r="D80" s="124"/>
      <c r="E80" s="124"/>
      <c r="F80" s="124"/>
      <c r="G80" s="124"/>
    </row>
    <row r="81" spans="1:7" ht="14.25" x14ac:dyDescent="0.15">
      <c r="A81" s="345" t="s">
        <v>2</v>
      </c>
      <c r="B81" s="346"/>
      <c r="C81" s="346"/>
      <c r="D81" s="312" t="s">
        <v>438</v>
      </c>
      <c r="E81" s="309" t="s">
        <v>427</v>
      </c>
      <c r="F81" s="309" t="s">
        <v>3</v>
      </c>
      <c r="G81" s="185" t="s">
        <v>4</v>
      </c>
    </row>
    <row r="82" spans="1:7" ht="14.25" x14ac:dyDescent="0.15">
      <c r="A82" s="123" t="s">
        <v>214</v>
      </c>
      <c r="B82" s="124"/>
      <c r="C82" s="124"/>
      <c r="D82" s="128">
        <f>SUM(D83:D85)</f>
        <v>782000</v>
      </c>
      <c r="E82" s="128">
        <f>SUM(E83:E85)</f>
        <v>757000</v>
      </c>
      <c r="F82" s="143">
        <f>SUM(D82-E82)</f>
        <v>25000</v>
      </c>
      <c r="G82" s="125"/>
    </row>
    <row r="83" spans="1:7" ht="14.25" x14ac:dyDescent="0.15">
      <c r="A83" s="123"/>
      <c r="B83" s="124" t="s">
        <v>406</v>
      </c>
      <c r="C83" s="124"/>
      <c r="D83" s="128">
        <v>780000</v>
      </c>
      <c r="E83" s="128">
        <v>755000</v>
      </c>
      <c r="F83" s="143">
        <f t="shared" ref="F83:F95" si="4">SUM(D83-E83)</f>
        <v>25000</v>
      </c>
      <c r="G83" s="125"/>
    </row>
    <row r="84" spans="1:7" ht="14.25" x14ac:dyDescent="0.15">
      <c r="A84" s="140"/>
      <c r="B84" s="139" t="s">
        <v>215</v>
      </c>
      <c r="C84" s="139"/>
      <c r="D84" s="143">
        <v>1000</v>
      </c>
      <c r="E84" s="143">
        <v>1000</v>
      </c>
      <c r="F84" s="143">
        <f t="shared" si="4"/>
        <v>0</v>
      </c>
      <c r="G84" s="142"/>
    </row>
    <row r="85" spans="1:7" ht="14.25" x14ac:dyDescent="0.15">
      <c r="A85" s="123"/>
      <c r="B85" s="124" t="s">
        <v>216</v>
      </c>
      <c r="C85" s="124"/>
      <c r="D85" s="128">
        <v>1000</v>
      </c>
      <c r="E85" s="128">
        <v>1000</v>
      </c>
      <c r="F85" s="143">
        <f t="shared" si="4"/>
        <v>0</v>
      </c>
      <c r="G85" s="126"/>
    </row>
    <row r="86" spans="1:7" ht="14.25" x14ac:dyDescent="0.15">
      <c r="A86" s="132" t="s">
        <v>296</v>
      </c>
      <c r="B86" s="133"/>
      <c r="C86" s="134"/>
      <c r="D86" s="128">
        <f>SUM(D87)</f>
        <v>1000</v>
      </c>
      <c r="E86" s="128">
        <f>SUM(E87)</f>
        <v>1000</v>
      </c>
      <c r="F86" s="143">
        <f t="shared" si="4"/>
        <v>0</v>
      </c>
      <c r="G86" s="220"/>
    </row>
    <row r="87" spans="1:7" ht="14.25" x14ac:dyDescent="0.15">
      <c r="A87" s="129"/>
      <c r="B87" s="130" t="s">
        <v>301</v>
      </c>
      <c r="C87" s="131"/>
      <c r="D87" s="128">
        <v>1000</v>
      </c>
      <c r="E87" s="128">
        <v>1000</v>
      </c>
      <c r="F87" s="143">
        <f t="shared" si="4"/>
        <v>0</v>
      </c>
      <c r="G87" s="274"/>
    </row>
    <row r="88" spans="1:7" ht="14.25" x14ac:dyDescent="0.15">
      <c r="A88" s="132" t="s">
        <v>217</v>
      </c>
      <c r="B88" s="133"/>
      <c r="C88" s="134"/>
      <c r="D88" s="128">
        <f>SUM(D89)</f>
        <v>1000</v>
      </c>
      <c r="E88" s="128">
        <f>SUM(E89)</f>
        <v>1000</v>
      </c>
      <c r="F88" s="143">
        <f t="shared" si="4"/>
        <v>0</v>
      </c>
      <c r="G88" s="147"/>
    </row>
    <row r="89" spans="1:7" ht="14.25" x14ac:dyDescent="0.15">
      <c r="A89" s="129"/>
      <c r="B89" s="223" t="s">
        <v>218</v>
      </c>
      <c r="C89" s="131"/>
      <c r="D89" s="128">
        <v>1000</v>
      </c>
      <c r="E89" s="128">
        <v>1000</v>
      </c>
      <c r="F89" s="143">
        <f t="shared" si="4"/>
        <v>0</v>
      </c>
      <c r="G89" s="274"/>
    </row>
    <row r="90" spans="1:7" ht="14.25" x14ac:dyDescent="0.15">
      <c r="A90" s="348" t="s">
        <v>308</v>
      </c>
      <c r="B90" s="348"/>
      <c r="C90" s="348"/>
      <c r="D90" s="128">
        <f>SUM(D82,D88,D86)</f>
        <v>784000</v>
      </c>
      <c r="E90" s="128">
        <f>SUM(E82,E88,E86)</f>
        <v>759000</v>
      </c>
      <c r="F90" s="143">
        <f t="shared" si="4"/>
        <v>25000</v>
      </c>
      <c r="G90" s="277"/>
    </row>
    <row r="91" spans="1:7" ht="14.25" x14ac:dyDescent="0.15">
      <c r="A91" s="349" t="s">
        <v>309</v>
      </c>
      <c r="B91" s="349"/>
      <c r="C91" s="349"/>
      <c r="D91" s="128">
        <f>SUM(D78-D90)</f>
        <v>418000</v>
      </c>
      <c r="E91" s="128">
        <f>SUM(E78-E90)</f>
        <v>37000</v>
      </c>
      <c r="F91" s="143">
        <f t="shared" si="4"/>
        <v>381000</v>
      </c>
      <c r="G91" s="277"/>
    </row>
    <row r="92" spans="1:7" ht="14.25" x14ac:dyDescent="0.15">
      <c r="A92" s="348" t="s">
        <v>310</v>
      </c>
      <c r="B92" s="348"/>
      <c r="C92" s="348"/>
      <c r="D92" s="128">
        <v>50000</v>
      </c>
      <c r="E92" s="128">
        <v>50000</v>
      </c>
      <c r="F92" s="143">
        <f t="shared" si="4"/>
        <v>0</v>
      </c>
      <c r="G92" s="128"/>
    </row>
    <row r="93" spans="1:7" ht="14.25" x14ac:dyDescent="0.15">
      <c r="A93" s="349" t="s">
        <v>311</v>
      </c>
      <c r="B93" s="349"/>
      <c r="C93" s="349"/>
      <c r="D93" s="128">
        <f>SUM(D53,D65,D91-D92)</f>
        <v>0</v>
      </c>
      <c r="E93" s="128">
        <f>SUM(E53,E65,E91-E92)</f>
        <v>0</v>
      </c>
      <c r="F93" s="143">
        <f t="shared" si="4"/>
        <v>0</v>
      </c>
      <c r="G93" s="128"/>
    </row>
    <row r="94" spans="1:7" ht="14.25" x14ac:dyDescent="0.15">
      <c r="A94" s="348" t="s">
        <v>312</v>
      </c>
      <c r="B94" s="348"/>
      <c r="C94" s="348"/>
      <c r="D94" s="137">
        <v>0</v>
      </c>
      <c r="E94" s="137">
        <v>0</v>
      </c>
      <c r="F94" s="143">
        <f t="shared" si="4"/>
        <v>0</v>
      </c>
      <c r="G94" s="128"/>
    </row>
    <row r="95" spans="1:7" ht="14.25" x14ac:dyDescent="0.15">
      <c r="A95" s="348" t="s">
        <v>313</v>
      </c>
      <c r="B95" s="348"/>
      <c r="C95" s="348"/>
      <c r="D95" s="128">
        <f>SUM(D93:D94)</f>
        <v>0</v>
      </c>
      <c r="E95" s="128">
        <f>SUM(E93:E94)</f>
        <v>0</v>
      </c>
      <c r="F95" s="143">
        <f t="shared" si="4"/>
        <v>0</v>
      </c>
      <c r="G95" s="128"/>
    </row>
    <row r="96" spans="1:7" ht="14.25" x14ac:dyDescent="0.15">
      <c r="A96" s="139"/>
      <c r="B96" s="139"/>
      <c r="C96" s="139"/>
      <c r="D96" s="138"/>
      <c r="E96" s="138"/>
      <c r="F96" s="138"/>
      <c r="G96" s="138"/>
    </row>
    <row r="97" spans="1:7" ht="14.25" x14ac:dyDescent="0.15">
      <c r="A97" s="124"/>
      <c r="B97" s="124"/>
      <c r="C97" s="124"/>
      <c r="D97" s="124"/>
      <c r="E97" s="124"/>
      <c r="F97" s="124"/>
      <c r="G97" s="124"/>
    </row>
    <row r="98" spans="1:7" ht="14.25" x14ac:dyDescent="0.15">
      <c r="A98" s="124"/>
      <c r="B98" s="124"/>
      <c r="C98" s="124"/>
      <c r="D98" s="124"/>
      <c r="E98" s="124"/>
      <c r="F98" s="124"/>
      <c r="G98" s="124"/>
    </row>
    <row r="99" spans="1:7" ht="14.25" x14ac:dyDescent="0.15">
      <c r="A99" s="139"/>
      <c r="B99" s="139"/>
      <c r="C99" s="139"/>
      <c r="D99" s="124"/>
      <c r="E99" s="124"/>
      <c r="F99" s="124"/>
      <c r="G99" s="124"/>
    </row>
    <row r="100" spans="1:7" ht="14.25" x14ac:dyDescent="0.15">
      <c r="A100" s="139"/>
      <c r="B100" s="139"/>
      <c r="C100" s="139"/>
      <c r="D100" s="124"/>
      <c r="E100" s="124"/>
      <c r="F100" s="124"/>
      <c r="G100" s="124"/>
    </row>
    <row r="101" spans="1:7" ht="14.25" x14ac:dyDescent="0.15">
      <c r="A101" s="139"/>
      <c r="B101" s="139"/>
      <c r="C101" s="139"/>
      <c r="D101" s="124"/>
      <c r="E101" s="124"/>
      <c r="F101" s="124"/>
      <c r="G101" s="124"/>
    </row>
    <row r="102" spans="1:7" ht="14.25" x14ac:dyDescent="0.15">
      <c r="A102" s="139"/>
      <c r="B102" s="139"/>
      <c r="C102" s="139"/>
      <c r="D102" s="124"/>
      <c r="E102" s="124"/>
      <c r="F102" s="124"/>
      <c r="G102" s="124"/>
    </row>
    <row r="103" spans="1:7" ht="14.25" x14ac:dyDescent="0.15">
      <c r="A103" s="124"/>
      <c r="B103" s="124"/>
      <c r="C103" s="124"/>
      <c r="D103" s="124"/>
      <c r="E103" s="124"/>
      <c r="F103" s="124"/>
      <c r="G103" s="124"/>
    </row>
    <row r="104" spans="1:7" ht="14.25" x14ac:dyDescent="0.15">
      <c r="A104" s="124"/>
      <c r="B104" s="124"/>
      <c r="C104" s="124"/>
      <c r="D104" s="124"/>
      <c r="E104" s="124"/>
      <c r="F104" s="124"/>
      <c r="G104" s="124"/>
    </row>
  </sheetData>
  <mergeCells count="18">
    <mergeCell ref="A1:G1"/>
    <mergeCell ref="A5:C5"/>
    <mergeCell ref="A17:C17"/>
    <mergeCell ref="A20:C20"/>
    <mergeCell ref="A52:C52"/>
    <mergeCell ref="A53:C53"/>
    <mergeCell ref="A64:C64"/>
    <mergeCell ref="A65:C65"/>
    <mergeCell ref="A57:C57"/>
    <mergeCell ref="A92:C92"/>
    <mergeCell ref="A93:C93"/>
    <mergeCell ref="A94:C94"/>
    <mergeCell ref="A95:C95"/>
    <mergeCell ref="A69:C69"/>
    <mergeCell ref="A78:C78"/>
    <mergeCell ref="A81:C81"/>
    <mergeCell ref="A90:C90"/>
    <mergeCell ref="A91:C91"/>
  </mergeCells>
  <phoneticPr fontId="6"/>
  <printOptions horizontalCentered="1"/>
  <pageMargins left="0.67" right="0.46" top="0.78740157480314965" bottom="0.74803149606299213" header="0.31496062992125984" footer="0.31496062992125984"/>
  <pageSetup paperSize="9" scale="80" orientation="portrait" r:id="rId1"/>
  <rowBreaks count="1" manualBreakCount="1">
    <brk id="66" max="6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5"/>
  <sheetViews>
    <sheetView view="pageBreakPreview" topLeftCell="A64" zoomScale="85" zoomScaleNormal="100" zoomScaleSheetLayoutView="85" workbookViewId="0">
      <selection activeCell="A4" sqref="A4:B5"/>
    </sheetView>
  </sheetViews>
  <sheetFormatPr defaultRowHeight="13.5" x14ac:dyDescent="0.15"/>
  <cols>
    <col min="1" max="1" width="7.25" customWidth="1"/>
    <col min="2" max="2" width="3.75" customWidth="1"/>
    <col min="3" max="3" width="34" customWidth="1"/>
    <col min="4" max="6" width="15.375" customWidth="1"/>
    <col min="7" max="7" width="23.375" customWidth="1"/>
  </cols>
  <sheetData>
    <row r="1" spans="1:7" ht="14.25" x14ac:dyDescent="0.15">
      <c r="A1" s="344" t="s">
        <v>431</v>
      </c>
      <c r="B1" s="344"/>
      <c r="C1" s="344"/>
      <c r="D1" s="344"/>
      <c r="E1" s="344"/>
      <c r="F1" s="344"/>
      <c r="G1" s="344"/>
    </row>
    <row r="2" spans="1:7" ht="14.25" x14ac:dyDescent="0.15">
      <c r="A2" s="184"/>
      <c r="B2" s="184"/>
      <c r="C2" s="184"/>
      <c r="D2" s="184"/>
      <c r="E2" s="184"/>
      <c r="F2" s="184"/>
      <c r="G2" s="122" t="s">
        <v>267</v>
      </c>
    </row>
    <row r="3" spans="1:7" ht="14.25" x14ac:dyDescent="0.15">
      <c r="A3" s="121" t="s">
        <v>76</v>
      </c>
      <c r="B3" s="120"/>
      <c r="C3" s="120"/>
      <c r="D3" s="120"/>
      <c r="E3" s="120"/>
      <c r="F3" s="120"/>
      <c r="G3" s="120"/>
    </row>
    <row r="4" spans="1:7" ht="14.25" x14ac:dyDescent="0.15">
      <c r="A4" s="121" t="s">
        <v>1</v>
      </c>
      <c r="B4" s="120"/>
      <c r="C4" s="120"/>
      <c r="D4" s="120"/>
      <c r="E4" s="120"/>
      <c r="F4" s="120"/>
      <c r="G4" s="120"/>
    </row>
    <row r="5" spans="1:7" ht="14.25" x14ac:dyDescent="0.15">
      <c r="A5" s="345" t="s">
        <v>2</v>
      </c>
      <c r="B5" s="346"/>
      <c r="C5" s="347"/>
      <c r="D5" s="312" t="s">
        <v>438</v>
      </c>
      <c r="E5" s="309" t="s">
        <v>427</v>
      </c>
      <c r="F5" s="309" t="s">
        <v>3</v>
      </c>
      <c r="G5" s="185" t="s">
        <v>4</v>
      </c>
    </row>
    <row r="6" spans="1:7" ht="14.25" x14ac:dyDescent="0.15">
      <c r="A6" s="132" t="s">
        <v>74</v>
      </c>
      <c r="B6" s="133"/>
      <c r="C6" s="133"/>
      <c r="D6" s="128">
        <f>SUM(D7,D8)</f>
        <v>8499000</v>
      </c>
      <c r="E6" s="128">
        <f>SUM(E7,E8)</f>
        <v>9259000</v>
      </c>
      <c r="F6" s="143">
        <f>SUM(D6-E6)</f>
        <v>-760000</v>
      </c>
      <c r="G6" s="134"/>
    </row>
    <row r="7" spans="1:7" ht="14.25" x14ac:dyDescent="0.15">
      <c r="A7" s="123"/>
      <c r="B7" s="124" t="s">
        <v>21</v>
      </c>
      <c r="C7" s="124"/>
      <c r="D7" s="128">
        <v>8280000</v>
      </c>
      <c r="E7" s="128">
        <v>9040000</v>
      </c>
      <c r="F7" s="143">
        <f t="shared" ref="F7:F12" si="0">SUM(D7-E7)</f>
        <v>-760000</v>
      </c>
      <c r="G7" s="125" t="s">
        <v>59</v>
      </c>
    </row>
    <row r="8" spans="1:7" ht="14.25" x14ac:dyDescent="0.15">
      <c r="A8" s="123"/>
      <c r="B8" s="124" t="s">
        <v>22</v>
      </c>
      <c r="C8" s="124"/>
      <c r="D8" s="128">
        <f>SUM(D9)</f>
        <v>219000</v>
      </c>
      <c r="E8" s="128">
        <f>SUM(E9)</f>
        <v>219000</v>
      </c>
      <c r="F8" s="143">
        <f t="shared" si="0"/>
        <v>0</v>
      </c>
      <c r="G8" s="125"/>
    </row>
    <row r="9" spans="1:7" ht="14.25" x14ac:dyDescent="0.15">
      <c r="A9" s="123"/>
      <c r="B9" s="124"/>
      <c r="C9" s="124" t="s">
        <v>23</v>
      </c>
      <c r="D9" s="128">
        <v>219000</v>
      </c>
      <c r="E9" s="128">
        <v>219000</v>
      </c>
      <c r="F9" s="143">
        <f t="shared" si="0"/>
        <v>0</v>
      </c>
      <c r="G9" s="126"/>
    </row>
    <row r="10" spans="1:7" ht="14.25" x14ac:dyDescent="0.15">
      <c r="A10" s="132" t="s">
        <v>61</v>
      </c>
      <c r="B10" s="133"/>
      <c r="C10" s="134"/>
      <c r="D10" s="128">
        <f>SUM(D11)</f>
        <v>1000</v>
      </c>
      <c r="E10" s="128">
        <f>SUM(E11)</f>
        <v>1000</v>
      </c>
      <c r="F10" s="143">
        <f t="shared" si="0"/>
        <v>0</v>
      </c>
      <c r="G10" s="125"/>
    </row>
    <row r="11" spans="1:7" ht="14.25" x14ac:dyDescent="0.15">
      <c r="A11" s="129"/>
      <c r="B11" s="131" t="s">
        <v>26</v>
      </c>
      <c r="D11" s="128">
        <v>1000</v>
      </c>
      <c r="E11" s="128">
        <v>1000</v>
      </c>
      <c r="F11" s="143">
        <f t="shared" si="0"/>
        <v>0</v>
      </c>
      <c r="G11" s="125"/>
    </row>
    <row r="12" spans="1:7" ht="14.25" x14ac:dyDescent="0.15">
      <c r="A12" s="345" t="s">
        <v>164</v>
      </c>
      <c r="B12" s="346"/>
      <c r="C12" s="347"/>
      <c r="D12" s="128">
        <f>SUM(D6,D10)</f>
        <v>8500000</v>
      </c>
      <c r="E12" s="128">
        <f>SUM(E6,E10)</f>
        <v>9260000</v>
      </c>
      <c r="F12" s="143">
        <f t="shared" si="0"/>
        <v>-760000</v>
      </c>
      <c r="G12" s="128"/>
    </row>
    <row r="14" spans="1:7" ht="14.25" x14ac:dyDescent="0.15">
      <c r="A14" s="121" t="s">
        <v>27</v>
      </c>
      <c r="B14" s="202"/>
      <c r="C14" s="202"/>
      <c r="D14" s="202"/>
      <c r="E14" s="202"/>
      <c r="F14" s="202"/>
      <c r="G14" s="202"/>
    </row>
    <row r="15" spans="1:7" ht="14.25" x14ac:dyDescent="0.15">
      <c r="A15" s="348" t="s">
        <v>2</v>
      </c>
      <c r="B15" s="348"/>
      <c r="C15" s="345"/>
      <c r="D15" s="312" t="s">
        <v>438</v>
      </c>
      <c r="E15" s="309" t="s">
        <v>427</v>
      </c>
      <c r="F15" s="309" t="s">
        <v>3</v>
      </c>
      <c r="G15" s="136" t="s">
        <v>4</v>
      </c>
    </row>
    <row r="16" spans="1:7" ht="14.25" x14ac:dyDescent="0.15">
      <c r="A16" s="132" t="s">
        <v>28</v>
      </c>
      <c r="B16" s="133"/>
      <c r="C16" s="134"/>
      <c r="D16" s="135">
        <f>SUM(D17:D21)</f>
        <v>5662000</v>
      </c>
      <c r="E16" s="135">
        <f>SUM(E17:E21)</f>
        <v>7540000</v>
      </c>
      <c r="F16" s="143">
        <f>SUM(D16-E16)</f>
        <v>-1878000</v>
      </c>
      <c r="G16" s="137"/>
    </row>
    <row r="17" spans="1:7" ht="14.25" x14ac:dyDescent="0.15">
      <c r="A17" s="123"/>
      <c r="B17" s="5" t="s">
        <v>79</v>
      </c>
      <c r="C17" s="201"/>
      <c r="D17" s="128">
        <v>3889000</v>
      </c>
      <c r="E17" s="128">
        <v>5032000</v>
      </c>
      <c r="F17" s="143">
        <f t="shared" ref="F17:F48" si="1">SUM(D17-E17)</f>
        <v>-1143000</v>
      </c>
      <c r="G17" s="146" t="s">
        <v>365</v>
      </c>
    </row>
    <row r="18" spans="1:7" ht="14.25" x14ac:dyDescent="0.15">
      <c r="A18" s="123"/>
      <c r="B18" s="5" t="s">
        <v>77</v>
      </c>
      <c r="C18" s="201"/>
      <c r="D18" s="128">
        <v>1035000</v>
      </c>
      <c r="E18" s="128">
        <v>1490000</v>
      </c>
      <c r="F18" s="143">
        <f t="shared" si="1"/>
        <v>-455000</v>
      </c>
      <c r="G18" s="146" t="s">
        <v>366</v>
      </c>
    </row>
    <row r="19" spans="1:7" ht="14.25" x14ac:dyDescent="0.15">
      <c r="A19" s="123"/>
      <c r="B19" s="5" t="s">
        <v>80</v>
      </c>
      <c r="C19" s="201"/>
      <c r="D19" s="126">
        <v>1000</v>
      </c>
      <c r="E19" s="126">
        <v>1000</v>
      </c>
      <c r="F19" s="143">
        <f t="shared" si="1"/>
        <v>0</v>
      </c>
      <c r="G19" s="146"/>
    </row>
    <row r="20" spans="1:7" ht="14.25" x14ac:dyDescent="0.15">
      <c r="A20" s="123"/>
      <c r="B20" s="5" t="s">
        <v>81</v>
      </c>
      <c r="C20" s="201"/>
      <c r="D20" s="126">
        <v>1000</v>
      </c>
      <c r="E20" s="126">
        <v>1000</v>
      </c>
      <c r="F20" s="143">
        <f t="shared" si="1"/>
        <v>0</v>
      </c>
      <c r="G20" s="146"/>
    </row>
    <row r="21" spans="1:7" ht="14.25" x14ac:dyDescent="0.15">
      <c r="A21" s="123"/>
      <c r="B21" s="12" t="s">
        <v>82</v>
      </c>
      <c r="C21" s="201"/>
      <c r="D21" s="128">
        <v>736000</v>
      </c>
      <c r="E21" s="128">
        <v>1016000</v>
      </c>
      <c r="F21" s="143">
        <f t="shared" si="1"/>
        <v>-280000</v>
      </c>
      <c r="G21" s="274" t="s">
        <v>316</v>
      </c>
    </row>
    <row r="22" spans="1:7" ht="14.25" x14ac:dyDescent="0.15">
      <c r="A22" s="132" t="s">
        <v>30</v>
      </c>
      <c r="B22" s="133"/>
      <c r="C22" s="134"/>
      <c r="D22" s="128">
        <f>SUM(D23:D27)</f>
        <v>261000</v>
      </c>
      <c r="E22" s="128">
        <f>SUM(E23:E27)</f>
        <v>375000</v>
      </c>
      <c r="F22" s="143">
        <f>SUM(D22-E22)</f>
        <v>-114000</v>
      </c>
      <c r="G22" s="146"/>
    </row>
    <row r="23" spans="1:7" ht="14.25" x14ac:dyDescent="0.15">
      <c r="A23" s="123"/>
      <c r="B23" s="124" t="s">
        <v>85</v>
      </c>
      <c r="C23" s="125"/>
      <c r="D23" s="128">
        <v>5000</v>
      </c>
      <c r="E23" s="128">
        <v>21000</v>
      </c>
      <c r="F23" s="143">
        <f t="shared" si="1"/>
        <v>-16000</v>
      </c>
      <c r="G23" s="146" t="s">
        <v>369</v>
      </c>
    </row>
    <row r="24" spans="1:7" ht="14.25" x14ac:dyDescent="0.15">
      <c r="A24" s="123"/>
      <c r="B24" s="124" t="s">
        <v>206</v>
      </c>
      <c r="C24" s="125"/>
      <c r="D24" s="314" t="s">
        <v>439</v>
      </c>
      <c r="E24" s="128">
        <v>1000</v>
      </c>
      <c r="F24" s="143">
        <v>-1000</v>
      </c>
      <c r="G24" s="146" t="s">
        <v>440</v>
      </c>
    </row>
    <row r="25" spans="1:7" ht="14.25" x14ac:dyDescent="0.15">
      <c r="A25" s="123"/>
      <c r="B25" s="124" t="s">
        <v>207</v>
      </c>
      <c r="C25" s="125"/>
      <c r="D25" s="128">
        <v>250000</v>
      </c>
      <c r="E25" s="128">
        <v>307000</v>
      </c>
      <c r="F25" s="143">
        <f t="shared" si="1"/>
        <v>-57000</v>
      </c>
      <c r="G25" s="146" t="s">
        <v>370</v>
      </c>
    </row>
    <row r="26" spans="1:7" ht="14.25" x14ac:dyDescent="0.15">
      <c r="A26" s="123"/>
      <c r="B26" s="124" t="s">
        <v>205</v>
      </c>
      <c r="C26" s="125"/>
      <c r="D26" s="128">
        <v>5000</v>
      </c>
      <c r="E26" s="128">
        <v>26000</v>
      </c>
      <c r="F26" s="143">
        <f t="shared" si="1"/>
        <v>-21000</v>
      </c>
      <c r="G26" s="146" t="s">
        <v>371</v>
      </c>
    </row>
    <row r="27" spans="1:7" ht="14.25" x14ac:dyDescent="0.15">
      <c r="A27" s="123"/>
      <c r="B27" s="130" t="s">
        <v>208</v>
      </c>
      <c r="C27" s="125"/>
      <c r="D27" s="128">
        <v>1000</v>
      </c>
      <c r="E27" s="128">
        <v>20000</v>
      </c>
      <c r="F27" s="143">
        <f t="shared" si="1"/>
        <v>-19000</v>
      </c>
      <c r="G27" s="276" t="s">
        <v>372</v>
      </c>
    </row>
    <row r="28" spans="1:7" ht="14.25" x14ac:dyDescent="0.15">
      <c r="A28" s="132" t="s">
        <v>29</v>
      </c>
      <c r="B28" s="201"/>
      <c r="C28" s="134"/>
      <c r="D28" s="128">
        <f>SUM(D29:D46)</f>
        <v>751000</v>
      </c>
      <c r="E28" s="128">
        <f>SUM(E29:E46)</f>
        <v>662000</v>
      </c>
      <c r="F28" s="143">
        <f t="shared" si="1"/>
        <v>89000</v>
      </c>
      <c r="G28" s="146"/>
    </row>
    <row r="29" spans="1:7" ht="14.25" x14ac:dyDescent="0.15">
      <c r="A29" s="123"/>
      <c r="B29" s="125" t="s">
        <v>374</v>
      </c>
      <c r="C29" s="201"/>
      <c r="D29" s="128">
        <v>16000</v>
      </c>
      <c r="E29" s="128">
        <v>50000</v>
      </c>
      <c r="F29" s="143">
        <f t="shared" si="1"/>
        <v>-34000</v>
      </c>
      <c r="G29" s="146" t="s">
        <v>373</v>
      </c>
    </row>
    <row r="30" spans="1:7" ht="14.25" x14ac:dyDescent="0.15">
      <c r="A30" s="123"/>
      <c r="B30" s="124" t="s">
        <v>258</v>
      </c>
      <c r="C30" s="201"/>
      <c r="D30" s="128">
        <v>1000</v>
      </c>
      <c r="E30" s="128">
        <v>5000</v>
      </c>
      <c r="F30" s="143">
        <f t="shared" si="1"/>
        <v>-4000</v>
      </c>
      <c r="G30" s="146" t="s">
        <v>417</v>
      </c>
    </row>
    <row r="31" spans="1:7" ht="14.25" x14ac:dyDescent="0.15">
      <c r="A31" s="123"/>
      <c r="B31" s="125" t="s">
        <v>96</v>
      </c>
      <c r="C31" s="201"/>
      <c r="D31" s="128">
        <v>6000</v>
      </c>
      <c r="E31" s="128">
        <v>4000</v>
      </c>
      <c r="F31" s="143">
        <f t="shared" si="1"/>
        <v>2000</v>
      </c>
      <c r="G31" s="146"/>
    </row>
    <row r="32" spans="1:7" ht="14.25" x14ac:dyDescent="0.15">
      <c r="A32" s="123"/>
      <c r="B32" s="125" t="s">
        <v>97</v>
      </c>
      <c r="C32" s="201"/>
      <c r="D32" s="128">
        <v>23000</v>
      </c>
      <c r="E32" s="128">
        <v>29000</v>
      </c>
      <c r="F32" s="143">
        <f t="shared" si="1"/>
        <v>-6000</v>
      </c>
      <c r="G32" s="146"/>
    </row>
    <row r="33" spans="1:7" ht="14.25" x14ac:dyDescent="0.15">
      <c r="A33" s="123"/>
      <c r="B33" s="125" t="s">
        <v>201</v>
      </c>
      <c r="C33" s="201"/>
      <c r="D33" s="128">
        <v>42000</v>
      </c>
      <c r="E33" s="128">
        <v>42000</v>
      </c>
      <c r="F33" s="143">
        <f t="shared" si="1"/>
        <v>0</v>
      </c>
      <c r="G33" s="146"/>
    </row>
    <row r="34" spans="1:7" ht="14.25" x14ac:dyDescent="0.15">
      <c r="A34" s="123"/>
      <c r="B34" s="125" t="s">
        <v>99</v>
      </c>
      <c r="C34" s="201"/>
      <c r="D34" s="128">
        <v>1000</v>
      </c>
      <c r="E34" s="128">
        <v>4000</v>
      </c>
      <c r="F34" s="143">
        <f t="shared" si="1"/>
        <v>-3000</v>
      </c>
      <c r="G34" s="146"/>
    </row>
    <row r="35" spans="1:7" ht="14.25" x14ac:dyDescent="0.15">
      <c r="A35" s="123"/>
      <c r="B35" s="125" t="s">
        <v>100</v>
      </c>
      <c r="C35" s="201"/>
      <c r="D35" s="128">
        <v>3000</v>
      </c>
      <c r="E35" s="128">
        <v>3000</v>
      </c>
      <c r="F35" s="143">
        <f t="shared" si="1"/>
        <v>0</v>
      </c>
      <c r="G35" s="146"/>
    </row>
    <row r="36" spans="1:7" ht="14.25" x14ac:dyDescent="0.15">
      <c r="A36" s="123"/>
      <c r="B36" s="124" t="s">
        <v>294</v>
      </c>
      <c r="C36" s="239"/>
      <c r="D36" s="128">
        <v>1000</v>
      </c>
      <c r="E36" s="128">
        <v>1000</v>
      </c>
      <c r="F36" s="143">
        <f t="shared" si="1"/>
        <v>0</v>
      </c>
      <c r="G36" s="146"/>
    </row>
    <row r="37" spans="1:7" ht="14.25" x14ac:dyDescent="0.15">
      <c r="A37" s="123"/>
      <c r="B37" s="125" t="s">
        <v>202</v>
      </c>
      <c r="C37" s="201"/>
      <c r="D37" s="128">
        <v>1000</v>
      </c>
      <c r="E37" s="128">
        <v>60000</v>
      </c>
      <c r="F37" s="143">
        <f t="shared" si="1"/>
        <v>-59000</v>
      </c>
      <c r="G37" s="146"/>
    </row>
    <row r="38" spans="1:7" ht="14.25" x14ac:dyDescent="0.15">
      <c r="A38" s="123"/>
      <c r="B38" s="125" t="s">
        <v>203</v>
      </c>
      <c r="C38" s="201"/>
      <c r="D38" s="128">
        <v>1000</v>
      </c>
      <c r="E38" s="128">
        <v>8000</v>
      </c>
      <c r="F38" s="143">
        <f t="shared" si="1"/>
        <v>-7000</v>
      </c>
      <c r="G38" s="146"/>
    </row>
    <row r="39" spans="1:7" ht="14.25" x14ac:dyDescent="0.15">
      <c r="A39" s="123"/>
      <c r="B39" s="125" t="s">
        <v>204</v>
      </c>
      <c r="C39" s="201"/>
      <c r="D39" s="128">
        <v>1000</v>
      </c>
      <c r="E39" s="128">
        <v>1000</v>
      </c>
      <c r="F39" s="143">
        <f t="shared" si="1"/>
        <v>0</v>
      </c>
      <c r="G39" s="146"/>
    </row>
    <row r="40" spans="1:7" ht="14.25" x14ac:dyDescent="0.15">
      <c r="A40" s="123"/>
      <c r="B40" s="124" t="s">
        <v>295</v>
      </c>
      <c r="C40" s="239"/>
      <c r="D40" s="128">
        <v>1000</v>
      </c>
      <c r="E40" s="128">
        <v>1000</v>
      </c>
      <c r="F40" s="143">
        <f t="shared" si="1"/>
        <v>0</v>
      </c>
      <c r="G40" s="146"/>
    </row>
    <row r="41" spans="1:7" ht="14.25" x14ac:dyDescent="0.15">
      <c r="A41" s="123"/>
      <c r="B41" s="125" t="s">
        <v>104</v>
      </c>
      <c r="C41" s="201"/>
      <c r="D41" s="128">
        <v>3000</v>
      </c>
      <c r="E41" s="128">
        <v>5000</v>
      </c>
      <c r="F41" s="143">
        <f t="shared" si="1"/>
        <v>-2000</v>
      </c>
      <c r="G41" s="146"/>
    </row>
    <row r="42" spans="1:7" ht="14.25" x14ac:dyDescent="0.15">
      <c r="A42" s="123"/>
      <c r="B42" s="125" t="s">
        <v>205</v>
      </c>
      <c r="C42" s="201"/>
      <c r="D42" s="128">
        <v>125000</v>
      </c>
      <c r="E42" s="128">
        <v>166000</v>
      </c>
      <c r="F42" s="143">
        <f t="shared" si="1"/>
        <v>-41000</v>
      </c>
      <c r="G42" s="146" t="s">
        <v>376</v>
      </c>
    </row>
    <row r="43" spans="1:7" ht="14.25" x14ac:dyDescent="0.15">
      <c r="A43" s="123"/>
      <c r="B43" s="125" t="s">
        <v>105</v>
      </c>
      <c r="C43" s="201"/>
      <c r="D43" s="128">
        <v>507000</v>
      </c>
      <c r="E43" s="128">
        <v>248000</v>
      </c>
      <c r="F43" s="143">
        <f t="shared" si="1"/>
        <v>259000</v>
      </c>
      <c r="G43" s="146" t="s">
        <v>377</v>
      </c>
    </row>
    <row r="44" spans="1:7" ht="14.25" x14ac:dyDescent="0.15">
      <c r="A44" s="123"/>
      <c r="B44" s="125" t="s">
        <v>107</v>
      </c>
      <c r="C44" s="201"/>
      <c r="D44" s="128">
        <v>1000</v>
      </c>
      <c r="E44" s="128">
        <v>1000</v>
      </c>
      <c r="F44" s="143">
        <f t="shared" si="1"/>
        <v>0</v>
      </c>
      <c r="G44" s="127"/>
    </row>
    <row r="45" spans="1:7" ht="14.25" x14ac:dyDescent="0.15">
      <c r="A45" s="123"/>
      <c r="B45" s="125" t="s">
        <v>108</v>
      </c>
      <c r="C45" s="201"/>
      <c r="D45" s="128">
        <v>15000</v>
      </c>
      <c r="E45" s="128">
        <v>25000</v>
      </c>
      <c r="F45" s="143">
        <f t="shared" si="1"/>
        <v>-10000</v>
      </c>
      <c r="G45" s="127"/>
    </row>
    <row r="46" spans="1:7" ht="14.25" x14ac:dyDescent="0.15">
      <c r="A46" s="123"/>
      <c r="B46" s="173" t="s">
        <v>179</v>
      </c>
      <c r="C46" s="201"/>
      <c r="D46" s="128">
        <v>3000</v>
      </c>
      <c r="E46" s="128">
        <v>9000</v>
      </c>
      <c r="F46" s="143">
        <f t="shared" si="1"/>
        <v>-6000</v>
      </c>
      <c r="G46" s="126"/>
    </row>
    <row r="47" spans="1:7" ht="14.25" x14ac:dyDescent="0.15">
      <c r="A47" s="345" t="s">
        <v>180</v>
      </c>
      <c r="B47" s="346"/>
      <c r="C47" s="347"/>
      <c r="D47" s="128">
        <f>SUM(D16,D22,D28)</f>
        <v>6674000</v>
      </c>
      <c r="E47" s="128">
        <f>SUM(E16,E22,E28)</f>
        <v>8577000</v>
      </c>
      <c r="F47" s="143">
        <f t="shared" si="1"/>
        <v>-1903000</v>
      </c>
      <c r="G47" s="126"/>
    </row>
    <row r="48" spans="1:7" ht="14.25" x14ac:dyDescent="0.15">
      <c r="A48" s="345" t="s">
        <v>197</v>
      </c>
      <c r="B48" s="346"/>
      <c r="C48" s="347"/>
      <c r="D48" s="128">
        <f>SUM(D12-D47)</f>
        <v>1826000</v>
      </c>
      <c r="E48" s="128">
        <f>SUM(E12-E47)</f>
        <v>683000</v>
      </c>
      <c r="F48" s="143">
        <f t="shared" si="1"/>
        <v>1143000</v>
      </c>
      <c r="G48" s="126"/>
    </row>
    <row r="49" spans="1:7" ht="14.25" x14ac:dyDescent="0.15">
      <c r="A49" s="124"/>
      <c r="B49" s="124"/>
      <c r="C49" s="124"/>
      <c r="D49" s="124"/>
      <c r="E49" s="124"/>
      <c r="F49" s="124"/>
      <c r="G49" s="124"/>
    </row>
    <row r="50" spans="1:7" ht="14.25" x14ac:dyDescent="0.15">
      <c r="A50" s="124" t="s">
        <v>62</v>
      </c>
      <c r="B50" s="124"/>
      <c r="C50" s="124"/>
      <c r="D50" s="124"/>
      <c r="E50" s="124"/>
      <c r="F50" s="124"/>
    </row>
    <row r="51" spans="1:7" ht="14.25" x14ac:dyDescent="0.15">
      <c r="A51" s="124" t="s">
        <v>27</v>
      </c>
      <c r="B51" s="124"/>
      <c r="C51" s="124"/>
      <c r="D51" s="124"/>
      <c r="E51" s="124"/>
      <c r="F51" s="124"/>
      <c r="G51" s="124"/>
    </row>
    <row r="52" spans="1:7" ht="14.25" x14ac:dyDescent="0.15">
      <c r="A52" s="345" t="s">
        <v>2</v>
      </c>
      <c r="B52" s="346"/>
      <c r="C52" s="347"/>
      <c r="D52" s="312" t="s">
        <v>438</v>
      </c>
      <c r="E52" s="309" t="s">
        <v>427</v>
      </c>
      <c r="F52" s="309" t="s">
        <v>3</v>
      </c>
      <c r="G52" s="185" t="s">
        <v>4</v>
      </c>
    </row>
    <row r="53" spans="1:7" ht="14.25" x14ac:dyDescent="0.15">
      <c r="A53" s="123" t="s">
        <v>43</v>
      </c>
      <c r="B53" s="124"/>
      <c r="C53" s="124"/>
      <c r="D53" s="128">
        <f>SUM(D54:D56)</f>
        <v>3000</v>
      </c>
      <c r="E53" s="128">
        <f>SUM(E54:E56)</f>
        <v>3000</v>
      </c>
      <c r="F53" s="143">
        <f>SUM(D53-E53)</f>
        <v>0</v>
      </c>
      <c r="G53" s="125"/>
    </row>
    <row r="54" spans="1:7" ht="14.25" x14ac:dyDescent="0.15">
      <c r="A54" s="123"/>
      <c r="B54" s="124" t="s">
        <v>44</v>
      </c>
      <c r="C54" s="124"/>
      <c r="D54" s="128">
        <v>1000</v>
      </c>
      <c r="E54" s="128">
        <v>1000</v>
      </c>
      <c r="F54" s="143">
        <f t="shared" ref="F54:F60" si="2">SUM(D54-E54)</f>
        <v>0</v>
      </c>
      <c r="G54" s="125"/>
    </row>
    <row r="55" spans="1:7" ht="14.25" x14ac:dyDescent="0.15">
      <c r="A55" s="123"/>
      <c r="B55" s="124" t="s">
        <v>222</v>
      </c>
      <c r="C55" s="201"/>
      <c r="D55" s="128">
        <v>1000</v>
      </c>
      <c r="E55" s="128">
        <v>1000</v>
      </c>
      <c r="F55" s="143">
        <f t="shared" si="2"/>
        <v>0</v>
      </c>
      <c r="G55" s="125"/>
    </row>
    <row r="56" spans="1:7" ht="14.25" x14ac:dyDescent="0.15">
      <c r="A56" s="123"/>
      <c r="B56" s="124" t="s">
        <v>223</v>
      </c>
      <c r="C56" s="124"/>
      <c r="D56" s="128">
        <v>1000</v>
      </c>
      <c r="E56" s="128">
        <v>1000</v>
      </c>
      <c r="F56" s="143">
        <f t="shared" si="2"/>
        <v>0</v>
      </c>
      <c r="G56" s="126"/>
    </row>
    <row r="57" spans="1:7" ht="14.25" x14ac:dyDescent="0.15">
      <c r="A57" s="132" t="s">
        <v>224</v>
      </c>
      <c r="B57" s="133"/>
      <c r="C57" s="134"/>
      <c r="D57" s="128">
        <f>SUM(D58)</f>
        <v>1000</v>
      </c>
      <c r="E57" s="128">
        <f>SUM(E58)</f>
        <v>1000</v>
      </c>
      <c r="F57" s="143">
        <f t="shared" si="2"/>
        <v>0</v>
      </c>
      <c r="G57" s="125"/>
    </row>
    <row r="58" spans="1:7" ht="14.25" x14ac:dyDescent="0.15">
      <c r="A58" s="129"/>
      <c r="B58" s="130" t="s">
        <v>224</v>
      </c>
      <c r="C58" s="131"/>
      <c r="D58" s="128">
        <v>1000</v>
      </c>
      <c r="E58" s="128">
        <v>1000</v>
      </c>
      <c r="F58" s="143">
        <f t="shared" si="2"/>
        <v>0</v>
      </c>
      <c r="G58" s="274"/>
    </row>
    <row r="59" spans="1:7" ht="14.25" x14ac:dyDescent="0.15">
      <c r="A59" s="348" t="s">
        <v>305</v>
      </c>
      <c r="B59" s="348"/>
      <c r="C59" s="348"/>
      <c r="D59" s="128">
        <f>SUM(D53,D57)</f>
        <v>4000</v>
      </c>
      <c r="E59" s="128">
        <f>SUM(E53,E57)</f>
        <v>4000</v>
      </c>
      <c r="F59" s="143">
        <f t="shared" si="2"/>
        <v>0</v>
      </c>
      <c r="G59" s="126"/>
    </row>
    <row r="60" spans="1:7" ht="14.25" x14ac:dyDescent="0.15">
      <c r="A60" s="348" t="s">
        <v>306</v>
      </c>
      <c r="B60" s="348"/>
      <c r="C60" s="348"/>
      <c r="D60" s="128">
        <f>SUM(-D59)</f>
        <v>-4000</v>
      </c>
      <c r="E60" s="128">
        <f>SUM(-E59)</f>
        <v>-4000</v>
      </c>
      <c r="F60" s="143">
        <f t="shared" si="2"/>
        <v>0</v>
      </c>
      <c r="G60" s="126"/>
    </row>
    <row r="61" spans="1:7" ht="14.25" x14ac:dyDescent="0.15">
      <c r="A61" s="138"/>
      <c r="B61" s="138"/>
      <c r="C61" s="138"/>
      <c r="D61" s="124"/>
      <c r="E61" s="138"/>
      <c r="F61" s="138"/>
      <c r="G61" s="124"/>
    </row>
    <row r="62" spans="1:7" ht="14.25" x14ac:dyDescent="0.15">
      <c r="A62" s="124" t="s">
        <v>126</v>
      </c>
      <c r="B62" s="138"/>
      <c r="C62" s="138"/>
      <c r="D62" s="124"/>
      <c r="E62" s="124"/>
      <c r="F62" s="124"/>
      <c r="G62" s="124"/>
    </row>
    <row r="63" spans="1:7" ht="14.25" x14ac:dyDescent="0.15">
      <c r="A63" s="124" t="s">
        <v>1</v>
      </c>
      <c r="B63" s="124"/>
      <c r="C63" s="124"/>
      <c r="D63" s="124"/>
      <c r="E63" s="124"/>
      <c r="F63" s="124"/>
      <c r="G63" s="122"/>
    </row>
    <row r="64" spans="1:7" ht="14.25" x14ac:dyDescent="0.15">
      <c r="A64" s="345" t="s">
        <v>2</v>
      </c>
      <c r="B64" s="346"/>
      <c r="C64" s="347"/>
      <c r="D64" s="312" t="s">
        <v>438</v>
      </c>
      <c r="E64" s="309" t="s">
        <v>427</v>
      </c>
      <c r="F64" s="309" t="s">
        <v>3</v>
      </c>
      <c r="G64" s="136" t="s">
        <v>4</v>
      </c>
    </row>
    <row r="65" spans="1:7" ht="14.25" x14ac:dyDescent="0.15">
      <c r="A65" s="132" t="s">
        <v>51</v>
      </c>
      <c r="B65" s="133"/>
      <c r="C65" s="134"/>
      <c r="D65" s="128">
        <f>SUM(D66:D68)</f>
        <v>3000</v>
      </c>
      <c r="E65" s="128">
        <f>SUM(E66:E68)</f>
        <v>3000</v>
      </c>
      <c r="F65" s="143">
        <f>SUM(D65-E65)</f>
        <v>0</v>
      </c>
      <c r="G65" s="137"/>
    </row>
    <row r="66" spans="1:7" ht="14.25" x14ac:dyDescent="0.15">
      <c r="A66" s="140"/>
      <c r="B66" s="139" t="s">
        <v>209</v>
      </c>
      <c r="C66" s="141"/>
      <c r="D66" s="143">
        <v>1000</v>
      </c>
      <c r="E66" s="143">
        <v>1000</v>
      </c>
      <c r="F66" s="143">
        <f t="shared" ref="F66:F73" si="3">SUM(D66-E66)</f>
        <v>0</v>
      </c>
      <c r="G66" s="289"/>
    </row>
    <row r="67" spans="1:7" ht="14.25" x14ac:dyDescent="0.15">
      <c r="A67" s="123"/>
      <c r="B67" s="124" t="s">
        <v>210</v>
      </c>
      <c r="C67" s="125"/>
      <c r="D67" s="143">
        <v>1000</v>
      </c>
      <c r="E67" s="143">
        <v>1000</v>
      </c>
      <c r="F67" s="143">
        <f t="shared" si="3"/>
        <v>0</v>
      </c>
      <c r="G67" s="146"/>
    </row>
    <row r="68" spans="1:7" ht="14.25" x14ac:dyDescent="0.15">
      <c r="A68" s="123"/>
      <c r="B68" s="124" t="s">
        <v>211</v>
      </c>
      <c r="C68" s="125"/>
      <c r="D68" s="143">
        <v>1000</v>
      </c>
      <c r="E68" s="143">
        <v>1000</v>
      </c>
      <c r="F68" s="143">
        <f t="shared" si="3"/>
        <v>0</v>
      </c>
      <c r="G68" s="274"/>
    </row>
    <row r="69" spans="1:7" ht="14.25" x14ac:dyDescent="0.15">
      <c r="A69" s="132" t="s">
        <v>298</v>
      </c>
      <c r="B69" s="133"/>
      <c r="C69" s="134"/>
      <c r="D69" s="143">
        <f>SUM(D70)</f>
        <v>2000</v>
      </c>
      <c r="E69" s="143">
        <f>SUM(E70)</f>
        <v>2000</v>
      </c>
      <c r="F69" s="143">
        <f t="shared" si="3"/>
        <v>0</v>
      </c>
      <c r="G69" s="146"/>
    </row>
    <row r="70" spans="1:7" ht="14.25" x14ac:dyDescent="0.15">
      <c r="A70" s="129"/>
      <c r="B70" s="130" t="s">
        <v>299</v>
      </c>
      <c r="C70" s="131"/>
      <c r="D70" s="143">
        <v>2000</v>
      </c>
      <c r="E70" s="143">
        <v>2000</v>
      </c>
      <c r="F70" s="143">
        <f t="shared" si="3"/>
        <v>0</v>
      </c>
      <c r="G70" s="274"/>
    </row>
    <row r="71" spans="1:7" ht="14.25" x14ac:dyDescent="0.15">
      <c r="A71" s="132" t="s">
        <v>212</v>
      </c>
      <c r="B71" s="133"/>
      <c r="C71" s="134"/>
      <c r="D71" s="143">
        <f>SUM(D72)</f>
        <v>1000</v>
      </c>
      <c r="E71" s="143">
        <f>SUM(E72)</f>
        <v>1000</v>
      </c>
      <c r="F71" s="143">
        <f t="shared" si="3"/>
        <v>0</v>
      </c>
      <c r="G71" s="146"/>
    </row>
    <row r="72" spans="1:7" ht="14.25" x14ac:dyDescent="0.15">
      <c r="A72" s="129"/>
      <c r="B72" s="223" t="s">
        <v>221</v>
      </c>
      <c r="C72" s="131"/>
      <c r="D72" s="143">
        <v>1000</v>
      </c>
      <c r="E72" s="143">
        <v>1000</v>
      </c>
      <c r="F72" s="143">
        <f t="shared" si="3"/>
        <v>0</v>
      </c>
      <c r="G72" s="274"/>
    </row>
    <row r="73" spans="1:7" ht="14.25" x14ac:dyDescent="0.15">
      <c r="A73" s="345" t="s">
        <v>307</v>
      </c>
      <c r="B73" s="346"/>
      <c r="C73" s="347"/>
      <c r="D73" s="143">
        <f>SUM(D65,D71,D69)</f>
        <v>6000</v>
      </c>
      <c r="E73" s="143">
        <f>SUM(E65,E71,E69)</f>
        <v>6000</v>
      </c>
      <c r="F73" s="143">
        <f t="shared" si="3"/>
        <v>0</v>
      </c>
      <c r="G73" s="274"/>
    </row>
    <row r="74" spans="1:7" ht="14.25" x14ac:dyDescent="0.15">
      <c r="A74" s="138"/>
      <c r="B74" s="138"/>
      <c r="C74" s="138"/>
      <c r="D74" s="124"/>
      <c r="E74" s="124"/>
      <c r="F74" s="124"/>
      <c r="G74" s="124"/>
    </row>
    <row r="75" spans="1:7" ht="14.25" x14ac:dyDescent="0.15">
      <c r="A75" s="124" t="s">
        <v>27</v>
      </c>
      <c r="B75" s="124"/>
      <c r="C75" s="124"/>
      <c r="D75" s="124"/>
      <c r="E75" s="124"/>
      <c r="F75" s="124"/>
      <c r="G75" s="124"/>
    </row>
    <row r="76" spans="1:7" ht="14.25" x14ac:dyDescent="0.15">
      <c r="A76" s="345" t="s">
        <v>2</v>
      </c>
      <c r="B76" s="346"/>
      <c r="C76" s="346"/>
      <c r="D76" s="312" t="s">
        <v>438</v>
      </c>
      <c r="E76" s="309" t="s">
        <v>427</v>
      </c>
      <c r="F76" s="309" t="s">
        <v>3</v>
      </c>
      <c r="G76" s="185" t="s">
        <v>4</v>
      </c>
    </row>
    <row r="77" spans="1:7" ht="14.25" x14ac:dyDescent="0.15">
      <c r="A77" s="123" t="s">
        <v>214</v>
      </c>
      <c r="B77" s="124"/>
      <c r="C77" s="124"/>
      <c r="D77" s="128">
        <f>SUM(D78:D80)</f>
        <v>580000</v>
      </c>
      <c r="E77" s="128">
        <f>SUM(E78:E80)</f>
        <v>463000</v>
      </c>
      <c r="F77" s="143">
        <f>SUM(D77-E77)</f>
        <v>117000</v>
      </c>
      <c r="G77" s="125"/>
    </row>
    <row r="78" spans="1:7" ht="14.25" x14ac:dyDescent="0.15">
      <c r="A78" s="123"/>
      <c r="B78" s="124" t="s">
        <v>406</v>
      </c>
      <c r="C78" s="124"/>
      <c r="D78" s="128">
        <v>336000</v>
      </c>
      <c r="E78" s="128">
        <v>461000</v>
      </c>
      <c r="F78" s="143">
        <f t="shared" ref="F78:F90" si="4">SUM(D78-E78)</f>
        <v>-125000</v>
      </c>
      <c r="G78" s="125"/>
    </row>
    <row r="79" spans="1:7" ht="14.25" x14ac:dyDescent="0.15">
      <c r="A79" s="140"/>
      <c r="B79" s="139" t="s">
        <v>215</v>
      </c>
      <c r="C79" s="139"/>
      <c r="D79" s="143">
        <v>243000</v>
      </c>
      <c r="E79" s="143">
        <v>1000</v>
      </c>
      <c r="F79" s="143">
        <f t="shared" si="4"/>
        <v>242000</v>
      </c>
      <c r="G79" s="320" t="s">
        <v>448</v>
      </c>
    </row>
    <row r="80" spans="1:7" ht="14.25" x14ac:dyDescent="0.15">
      <c r="A80" s="129"/>
      <c r="B80" s="130" t="s">
        <v>216</v>
      </c>
      <c r="C80" s="131"/>
      <c r="D80" s="128">
        <v>1000</v>
      </c>
      <c r="E80" s="128">
        <v>1000</v>
      </c>
      <c r="F80" s="143">
        <f t="shared" si="4"/>
        <v>0</v>
      </c>
      <c r="G80" s="274"/>
    </row>
    <row r="81" spans="1:7" ht="14.25" x14ac:dyDescent="0.15">
      <c r="A81" s="123" t="s">
        <v>296</v>
      </c>
      <c r="B81" s="124"/>
      <c r="C81" s="125"/>
      <c r="D81" s="128">
        <f>SUM(D82)</f>
        <v>1000</v>
      </c>
      <c r="E81" s="128">
        <f>SUM(E82)</f>
        <v>1000</v>
      </c>
      <c r="F81" s="143">
        <f t="shared" si="4"/>
        <v>0</v>
      </c>
      <c r="G81" s="147"/>
    </row>
    <row r="82" spans="1:7" ht="14.25" x14ac:dyDescent="0.15">
      <c r="A82" s="123"/>
      <c r="B82" s="124" t="s">
        <v>301</v>
      </c>
      <c r="C82" s="125"/>
      <c r="D82" s="128">
        <v>1000</v>
      </c>
      <c r="E82" s="128">
        <v>1000</v>
      </c>
      <c r="F82" s="143">
        <f t="shared" si="4"/>
        <v>0</v>
      </c>
      <c r="G82" s="274"/>
    </row>
    <row r="83" spans="1:7" ht="14.25" x14ac:dyDescent="0.15">
      <c r="A83" s="132" t="s">
        <v>217</v>
      </c>
      <c r="B83" s="133"/>
      <c r="C83" s="134"/>
      <c r="D83" s="128">
        <f>SUM(D84)</f>
        <v>1197000</v>
      </c>
      <c r="E83" s="128">
        <f>SUM(E84)</f>
        <v>171000</v>
      </c>
      <c r="F83" s="143">
        <f t="shared" si="4"/>
        <v>1026000</v>
      </c>
      <c r="G83" s="147"/>
    </row>
    <row r="84" spans="1:7" ht="14.25" x14ac:dyDescent="0.15">
      <c r="A84" s="129"/>
      <c r="B84" s="223" t="s">
        <v>220</v>
      </c>
      <c r="C84" s="131"/>
      <c r="D84" s="128">
        <v>1197000</v>
      </c>
      <c r="E84" s="128">
        <v>171000</v>
      </c>
      <c r="F84" s="143">
        <f t="shared" si="4"/>
        <v>1026000</v>
      </c>
      <c r="G84" s="276" t="s">
        <v>436</v>
      </c>
    </row>
    <row r="85" spans="1:7" ht="14.25" x14ac:dyDescent="0.15">
      <c r="A85" s="348" t="s">
        <v>308</v>
      </c>
      <c r="B85" s="348"/>
      <c r="C85" s="348"/>
      <c r="D85" s="128">
        <f>SUM(D77,D83,D81)</f>
        <v>1778000</v>
      </c>
      <c r="E85" s="128">
        <f>SUM(E77,E83,E81)</f>
        <v>635000</v>
      </c>
      <c r="F85" s="143">
        <f t="shared" si="4"/>
        <v>1143000</v>
      </c>
      <c r="G85" s="278"/>
    </row>
    <row r="86" spans="1:7" ht="14.25" x14ac:dyDescent="0.15">
      <c r="A86" s="349" t="s">
        <v>309</v>
      </c>
      <c r="B86" s="349"/>
      <c r="C86" s="349"/>
      <c r="D86" s="128">
        <f>SUM(D73-D85)</f>
        <v>-1772000</v>
      </c>
      <c r="E86" s="128">
        <f>SUM(E73-E85)</f>
        <v>-629000</v>
      </c>
      <c r="F86" s="143">
        <f t="shared" si="4"/>
        <v>-1143000</v>
      </c>
      <c r="G86" s="128"/>
    </row>
    <row r="87" spans="1:7" ht="14.25" x14ac:dyDescent="0.15">
      <c r="A87" s="348" t="s">
        <v>310</v>
      </c>
      <c r="B87" s="348"/>
      <c r="C87" s="348"/>
      <c r="D87" s="128">
        <v>50000</v>
      </c>
      <c r="E87" s="128">
        <v>50000</v>
      </c>
      <c r="F87" s="143">
        <f t="shared" si="4"/>
        <v>0</v>
      </c>
      <c r="G87" s="128"/>
    </row>
    <row r="88" spans="1:7" ht="14.25" x14ac:dyDescent="0.15">
      <c r="A88" s="349" t="s">
        <v>311</v>
      </c>
      <c r="B88" s="349"/>
      <c r="C88" s="349"/>
      <c r="D88" s="128">
        <f>SUM(D48,D60,D86-D87)</f>
        <v>0</v>
      </c>
      <c r="E88" s="128">
        <f>SUM(E48,E60,E86-E87)</f>
        <v>0</v>
      </c>
      <c r="F88" s="143">
        <f t="shared" si="4"/>
        <v>0</v>
      </c>
      <c r="G88" s="128"/>
    </row>
    <row r="89" spans="1:7" ht="14.25" x14ac:dyDescent="0.15">
      <c r="A89" s="348" t="s">
        <v>312</v>
      </c>
      <c r="B89" s="348"/>
      <c r="C89" s="348"/>
      <c r="D89" s="137">
        <v>0</v>
      </c>
      <c r="E89" s="137">
        <v>0</v>
      </c>
      <c r="F89" s="143">
        <f t="shared" si="4"/>
        <v>0</v>
      </c>
      <c r="G89" s="128"/>
    </row>
    <row r="90" spans="1:7" ht="14.25" x14ac:dyDescent="0.15">
      <c r="A90" s="348" t="s">
        <v>313</v>
      </c>
      <c r="B90" s="348"/>
      <c r="C90" s="348"/>
      <c r="D90" s="128">
        <f>SUM(D88:D89)</f>
        <v>0</v>
      </c>
      <c r="E90" s="128">
        <f>SUM(E88:E89)</f>
        <v>0</v>
      </c>
      <c r="F90" s="143">
        <f t="shared" si="4"/>
        <v>0</v>
      </c>
      <c r="G90" s="128"/>
    </row>
    <row r="91" spans="1:7" ht="14.25" x14ac:dyDescent="0.15">
      <c r="A91" s="139"/>
      <c r="B91" s="139"/>
      <c r="C91" s="139"/>
      <c r="D91" s="124"/>
      <c r="E91" s="124"/>
      <c r="F91" s="124"/>
      <c r="G91" s="124"/>
    </row>
    <row r="92" spans="1:7" ht="14.25" x14ac:dyDescent="0.15">
      <c r="A92" s="139"/>
      <c r="B92" s="139"/>
      <c r="C92" s="139"/>
      <c r="D92" s="124"/>
      <c r="E92" s="124"/>
      <c r="F92" s="124"/>
      <c r="G92" s="124"/>
    </row>
    <row r="93" spans="1:7" ht="14.25" x14ac:dyDescent="0.15">
      <c r="A93" s="139"/>
      <c r="B93" s="139"/>
      <c r="C93" s="139"/>
      <c r="D93" s="124"/>
      <c r="E93" s="124"/>
      <c r="F93" s="124"/>
      <c r="G93" s="124"/>
    </row>
    <row r="94" spans="1:7" ht="14.25" x14ac:dyDescent="0.15">
      <c r="A94" s="124"/>
      <c r="B94" s="124"/>
      <c r="C94" s="124"/>
      <c r="D94" s="124"/>
      <c r="E94" s="124"/>
      <c r="F94" s="124"/>
      <c r="G94" s="124"/>
    </row>
    <row r="95" spans="1:7" ht="14.25" x14ac:dyDescent="0.15">
      <c r="A95" s="124"/>
      <c r="B95" s="124"/>
      <c r="C95" s="124"/>
      <c r="D95" s="124"/>
      <c r="E95" s="124"/>
      <c r="F95" s="124"/>
      <c r="G95" s="124"/>
    </row>
  </sheetData>
  <mergeCells count="18">
    <mergeCell ref="A90:C90"/>
    <mergeCell ref="A85:C85"/>
    <mergeCell ref="A86:C86"/>
    <mergeCell ref="A52:C52"/>
    <mergeCell ref="A64:C64"/>
    <mergeCell ref="A73:C73"/>
    <mergeCell ref="A76:C76"/>
    <mergeCell ref="A87:C87"/>
    <mergeCell ref="A88:C88"/>
    <mergeCell ref="A89:C89"/>
    <mergeCell ref="A48:C48"/>
    <mergeCell ref="A59:C59"/>
    <mergeCell ref="A60:C60"/>
    <mergeCell ref="A1:G1"/>
    <mergeCell ref="A5:C5"/>
    <mergeCell ref="A12:C12"/>
    <mergeCell ref="A15:C15"/>
    <mergeCell ref="A47:C47"/>
  </mergeCells>
  <phoneticPr fontId="6"/>
  <pageMargins left="0.66" right="0.36" top="0.78740157480314965" bottom="0.74803149606299213" header="0.31496062992125984" footer="0.31496062992125984"/>
  <pageSetup paperSize="9" scale="82" orientation="portrait" r:id="rId1"/>
  <rowBreaks count="1" manualBreakCount="1">
    <brk id="61" max="6" man="1"/>
  </rowBreaks>
  <colBreaks count="1" manualBreakCount="1">
    <brk id="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4"/>
  <sheetViews>
    <sheetView view="pageBreakPreview" topLeftCell="A67" zoomScale="85" zoomScaleSheetLayoutView="85" workbookViewId="0">
      <selection activeCell="A4" sqref="A4:B5"/>
    </sheetView>
  </sheetViews>
  <sheetFormatPr defaultRowHeight="15" customHeight="1" x14ac:dyDescent="0.15"/>
  <cols>
    <col min="1" max="1" width="5.5" style="201" customWidth="1"/>
    <col min="2" max="2" width="3.75" style="201" customWidth="1"/>
    <col min="3" max="3" width="37.5" style="201" customWidth="1"/>
    <col min="4" max="6" width="14.25" style="201" customWidth="1"/>
    <col min="7" max="7" width="16.875" style="201" customWidth="1"/>
    <col min="8" max="8" width="9.875" style="201" customWidth="1"/>
    <col min="9" max="16384" width="9" style="201"/>
  </cols>
  <sheetData>
    <row r="1" spans="1:7" ht="15" customHeight="1" x14ac:dyDescent="0.15">
      <c r="A1" s="342" t="s">
        <v>432</v>
      </c>
      <c r="B1" s="342"/>
      <c r="C1" s="342"/>
      <c r="D1" s="342"/>
      <c r="E1" s="342"/>
      <c r="F1" s="342"/>
      <c r="G1" s="342"/>
    </row>
    <row r="2" spans="1:7" ht="15" customHeight="1" x14ac:dyDescent="0.15">
      <c r="A2" s="238"/>
      <c r="B2" s="238"/>
      <c r="C2" s="238"/>
      <c r="D2" s="238"/>
      <c r="E2" s="238"/>
      <c r="F2" s="238"/>
      <c r="G2" s="3" t="s">
        <v>0</v>
      </c>
    </row>
    <row r="3" spans="1:7" ht="15" customHeight="1" x14ac:dyDescent="0.15">
      <c r="A3" s="2" t="s">
        <v>76</v>
      </c>
      <c r="B3" s="215"/>
      <c r="C3" s="215"/>
      <c r="D3" s="215"/>
      <c r="E3" s="215"/>
      <c r="F3" s="215"/>
      <c r="G3" s="215"/>
    </row>
    <row r="4" spans="1:7" ht="15" customHeight="1" x14ac:dyDescent="0.15">
      <c r="A4" s="2" t="s">
        <v>1</v>
      </c>
      <c r="B4" s="215"/>
      <c r="C4" s="215"/>
      <c r="D4" s="215"/>
      <c r="E4" s="215"/>
      <c r="F4" s="215"/>
      <c r="G4" s="215"/>
    </row>
    <row r="5" spans="1:7" ht="15" customHeight="1" x14ac:dyDescent="0.15">
      <c r="A5" s="335" t="s">
        <v>2</v>
      </c>
      <c r="B5" s="335"/>
      <c r="C5" s="335"/>
      <c r="D5" s="307" t="s">
        <v>438</v>
      </c>
      <c r="E5" s="307" t="s">
        <v>427</v>
      </c>
      <c r="F5" s="307" t="s">
        <v>3</v>
      </c>
      <c r="G5" s="237" t="s">
        <v>4</v>
      </c>
    </row>
    <row r="6" spans="1:7" ht="15" customHeight="1" x14ac:dyDescent="0.15">
      <c r="A6" s="4" t="s">
        <v>5</v>
      </c>
      <c r="B6" s="5"/>
      <c r="C6" s="6"/>
      <c r="D6" s="7">
        <f>SUM(D7:D8)</f>
        <v>4480000</v>
      </c>
      <c r="E6" s="7">
        <f>SUM(E7:E8)</f>
        <v>4450000</v>
      </c>
      <c r="F6" s="7">
        <f>SUM(D6-E6)</f>
        <v>30000</v>
      </c>
      <c r="G6" s="8"/>
    </row>
    <row r="7" spans="1:7" ht="15" customHeight="1" x14ac:dyDescent="0.15">
      <c r="A7" s="4"/>
      <c r="B7" s="6" t="s">
        <v>6</v>
      </c>
      <c r="D7" s="9">
        <f>SUM(地域拠点!D7)</f>
        <v>3980000</v>
      </c>
      <c r="E7" s="9">
        <f>SUM(地域拠点!E7)</f>
        <v>3980000</v>
      </c>
      <c r="F7" s="7">
        <f t="shared" ref="F7:F41" si="0">SUM(D7-E7)</f>
        <v>0</v>
      </c>
      <c r="G7" s="8"/>
    </row>
    <row r="8" spans="1:7" ht="15" customHeight="1" x14ac:dyDescent="0.15">
      <c r="A8" s="11"/>
      <c r="B8" s="13" t="s">
        <v>7</v>
      </c>
      <c r="D8" s="9">
        <f>SUM(地域拠点!D8)</f>
        <v>500000</v>
      </c>
      <c r="E8" s="9">
        <f>SUM(地域拠点!E8)</f>
        <v>470000</v>
      </c>
      <c r="F8" s="7">
        <f t="shared" si="0"/>
        <v>30000</v>
      </c>
      <c r="G8" s="8"/>
    </row>
    <row r="9" spans="1:7" ht="15" customHeight="1" x14ac:dyDescent="0.15">
      <c r="A9" s="14" t="s">
        <v>8</v>
      </c>
      <c r="B9" s="15"/>
      <c r="C9" s="16"/>
      <c r="D9" s="9">
        <f>SUM(D10)</f>
        <v>1200000</v>
      </c>
      <c r="E9" s="9">
        <f>SUM(E10)</f>
        <v>1200000</v>
      </c>
      <c r="F9" s="7">
        <f t="shared" si="0"/>
        <v>0</v>
      </c>
      <c r="G9" s="19"/>
    </row>
    <row r="10" spans="1:7" ht="15" customHeight="1" x14ac:dyDescent="0.15">
      <c r="A10" s="11"/>
      <c r="B10" s="13" t="s">
        <v>8</v>
      </c>
      <c r="D10" s="9">
        <f>SUM(地域拠点!D10)</f>
        <v>1200000</v>
      </c>
      <c r="E10" s="9">
        <f>SUM(地域拠点!E10)</f>
        <v>1200000</v>
      </c>
      <c r="F10" s="7">
        <f t="shared" si="0"/>
        <v>0</v>
      </c>
      <c r="G10" s="8"/>
    </row>
    <row r="11" spans="1:7" ht="15" customHeight="1" x14ac:dyDescent="0.15">
      <c r="A11" s="14" t="s">
        <v>9</v>
      </c>
      <c r="B11" s="15"/>
      <c r="C11" s="16"/>
      <c r="D11" s="9">
        <f>SUM(D12,D13,D16)</f>
        <v>33326000</v>
      </c>
      <c r="E11" s="9">
        <f>SUM(E12,E13,E16)</f>
        <v>33987000</v>
      </c>
      <c r="F11" s="7">
        <f t="shared" si="0"/>
        <v>-661000</v>
      </c>
      <c r="G11" s="19"/>
    </row>
    <row r="12" spans="1:7" ht="15" customHeight="1" x14ac:dyDescent="0.15">
      <c r="A12" s="4"/>
      <c r="B12" s="5" t="s">
        <v>65</v>
      </c>
      <c r="C12" s="6"/>
      <c r="D12" s="9">
        <f>SUM(地域拠点!D12)</f>
        <v>1000</v>
      </c>
      <c r="E12" s="9">
        <f>SUM(地域拠点!E12)</f>
        <v>1000</v>
      </c>
      <c r="F12" s="7">
        <f t="shared" si="0"/>
        <v>0</v>
      </c>
      <c r="G12" s="8"/>
    </row>
    <row r="13" spans="1:7" ht="15" customHeight="1" x14ac:dyDescent="0.15">
      <c r="A13" s="4"/>
      <c r="B13" s="5" t="s">
        <v>10</v>
      </c>
      <c r="C13" s="6"/>
      <c r="D13" s="9">
        <f>SUM(D14:D15)</f>
        <v>30535000</v>
      </c>
      <c r="E13" s="9">
        <f>SUM(E14:E15)</f>
        <v>31166000</v>
      </c>
      <c r="F13" s="7">
        <f t="shared" si="0"/>
        <v>-631000</v>
      </c>
      <c r="G13" s="8"/>
    </row>
    <row r="14" spans="1:7" ht="15" customHeight="1" x14ac:dyDescent="0.15">
      <c r="A14" s="4"/>
      <c r="B14" s="5"/>
      <c r="C14" s="6" t="s">
        <v>11</v>
      </c>
      <c r="D14" s="9">
        <f>SUM(地域拠点!D14)</f>
        <v>28108000</v>
      </c>
      <c r="E14" s="9">
        <f>SUM(地域拠点!E14)</f>
        <v>28736000</v>
      </c>
      <c r="F14" s="7">
        <f t="shared" si="0"/>
        <v>-628000</v>
      </c>
      <c r="G14" s="8"/>
    </row>
    <row r="15" spans="1:7" ht="15" customHeight="1" x14ac:dyDescent="0.15">
      <c r="A15" s="4"/>
      <c r="B15" s="5"/>
      <c r="C15" s="6" t="s">
        <v>12</v>
      </c>
      <c r="D15" s="9">
        <f>SUM(地域拠点!D15)</f>
        <v>2427000</v>
      </c>
      <c r="E15" s="9">
        <f>SUM(地域拠点!E15)</f>
        <v>2430000</v>
      </c>
      <c r="F15" s="7">
        <f t="shared" si="0"/>
        <v>-3000</v>
      </c>
      <c r="G15" s="8"/>
    </row>
    <row r="16" spans="1:7" ht="15" customHeight="1" x14ac:dyDescent="0.15">
      <c r="A16" s="4"/>
      <c r="B16" s="6" t="s">
        <v>18</v>
      </c>
      <c r="C16" s="6"/>
      <c r="D16" s="9">
        <f>SUM(D17:D19)</f>
        <v>2790000</v>
      </c>
      <c r="E16" s="9">
        <f>SUM(E17:E19)</f>
        <v>2820000</v>
      </c>
      <c r="F16" s="7">
        <f t="shared" si="0"/>
        <v>-30000</v>
      </c>
      <c r="G16" s="8"/>
    </row>
    <row r="17" spans="1:7" ht="15" customHeight="1" x14ac:dyDescent="0.15">
      <c r="A17" s="4"/>
      <c r="B17" s="5"/>
      <c r="C17" s="6" t="s">
        <v>66</v>
      </c>
      <c r="D17" s="9">
        <f>SUM(地域拠点!D17)</f>
        <v>2020000</v>
      </c>
      <c r="E17" s="9">
        <f>SUM(地域拠点!E17)</f>
        <v>2050000</v>
      </c>
      <c r="F17" s="7">
        <f t="shared" si="0"/>
        <v>-30000</v>
      </c>
      <c r="G17" s="8"/>
    </row>
    <row r="18" spans="1:7" ht="15" customHeight="1" x14ac:dyDescent="0.15">
      <c r="A18" s="4"/>
      <c r="B18" s="5"/>
      <c r="C18" s="6" t="s">
        <v>67</v>
      </c>
      <c r="D18" s="9">
        <f>SUM(地域拠点!D18)</f>
        <v>750000</v>
      </c>
      <c r="E18" s="9">
        <f>SUM(地域拠点!E18)</f>
        <v>750000</v>
      </c>
      <c r="F18" s="7">
        <f t="shared" si="0"/>
        <v>0</v>
      </c>
      <c r="G18" s="8"/>
    </row>
    <row r="19" spans="1:7" ht="15" customHeight="1" x14ac:dyDescent="0.15">
      <c r="A19" s="4"/>
      <c r="B19" s="5"/>
      <c r="C19" s="6" t="s">
        <v>68</v>
      </c>
      <c r="D19" s="9">
        <f>SUM(地域拠点!D19)</f>
        <v>20000</v>
      </c>
      <c r="E19" s="9">
        <f>SUM(地域拠点!E19)</f>
        <v>20000</v>
      </c>
      <c r="F19" s="7">
        <f t="shared" si="0"/>
        <v>0</v>
      </c>
      <c r="G19" s="7"/>
    </row>
    <row r="20" spans="1:7" ht="15" customHeight="1" x14ac:dyDescent="0.15">
      <c r="A20" s="14" t="s">
        <v>13</v>
      </c>
      <c r="B20" s="15"/>
      <c r="C20" s="16"/>
      <c r="D20" s="17">
        <f>SUM(D21:D23)</f>
        <v>55372000</v>
      </c>
      <c r="E20" s="17">
        <f>SUM(E21:E23)</f>
        <v>42997000</v>
      </c>
      <c r="F20" s="7">
        <f t="shared" si="0"/>
        <v>12375000</v>
      </c>
      <c r="G20" s="8"/>
    </row>
    <row r="21" spans="1:7" ht="15" customHeight="1" x14ac:dyDescent="0.15">
      <c r="A21" s="4"/>
      <c r="B21" s="5" t="s">
        <v>14</v>
      </c>
      <c r="C21" s="6"/>
      <c r="D21" s="17">
        <f>SUM(地域拠点!D21)</f>
        <v>54882000</v>
      </c>
      <c r="E21" s="17">
        <f>SUM(地域拠点!E21)</f>
        <v>42762000</v>
      </c>
      <c r="F21" s="7">
        <f t="shared" si="0"/>
        <v>12120000</v>
      </c>
      <c r="G21" s="8"/>
    </row>
    <row r="22" spans="1:7" ht="15" customHeight="1" x14ac:dyDescent="0.15">
      <c r="A22" s="4"/>
      <c r="B22" s="5" t="s">
        <v>15</v>
      </c>
      <c r="C22" s="6"/>
      <c r="D22" s="17">
        <f>SUM(地域拠点!D22)</f>
        <v>340000</v>
      </c>
      <c r="E22" s="17">
        <f>SUM(地域拠点!E22)</f>
        <v>85000</v>
      </c>
      <c r="F22" s="7">
        <f t="shared" si="0"/>
        <v>255000</v>
      </c>
      <c r="G22" s="8"/>
    </row>
    <row r="23" spans="1:7" ht="15" customHeight="1" x14ac:dyDescent="0.15">
      <c r="A23" s="11"/>
      <c r="B23" s="12" t="s">
        <v>69</v>
      </c>
      <c r="C23" s="13"/>
      <c r="D23" s="17">
        <f>SUM(地域拠点!D23)</f>
        <v>150000</v>
      </c>
      <c r="E23" s="17">
        <f>SUM(地域拠点!E23)</f>
        <v>150000</v>
      </c>
      <c r="F23" s="7">
        <f t="shared" si="0"/>
        <v>0</v>
      </c>
      <c r="G23" s="8"/>
    </row>
    <row r="24" spans="1:7" ht="15" customHeight="1" x14ac:dyDescent="0.15">
      <c r="A24" s="4" t="s">
        <v>16</v>
      </c>
      <c r="B24" s="5"/>
      <c r="C24" s="5"/>
      <c r="D24" s="9">
        <f>SUM(D25)</f>
        <v>1200000</v>
      </c>
      <c r="E24" s="9">
        <f>SUM(E25)</f>
        <v>1200000</v>
      </c>
      <c r="F24" s="7">
        <f t="shared" si="0"/>
        <v>0</v>
      </c>
      <c r="G24" s="19"/>
    </row>
    <row r="25" spans="1:7" ht="15" customHeight="1" x14ac:dyDescent="0.15">
      <c r="A25" s="4"/>
      <c r="B25" s="5" t="s">
        <v>17</v>
      </c>
      <c r="D25" s="9">
        <f>SUM(地域拠点!D25)</f>
        <v>1200000</v>
      </c>
      <c r="E25" s="9">
        <f>SUM(地域拠点!E25)</f>
        <v>1200000</v>
      </c>
      <c r="F25" s="7">
        <f t="shared" si="0"/>
        <v>0</v>
      </c>
      <c r="G25" s="7"/>
    </row>
    <row r="26" spans="1:7" ht="15" customHeight="1" x14ac:dyDescent="0.15">
      <c r="A26" s="14" t="s">
        <v>70</v>
      </c>
      <c r="B26" s="15"/>
      <c r="C26" s="16"/>
      <c r="D26" s="9">
        <f>SUM(D27:D29)</f>
        <v>1143000</v>
      </c>
      <c r="E26" s="9">
        <f>SUM(E27:E29)</f>
        <v>1178000</v>
      </c>
      <c r="F26" s="7">
        <f t="shared" si="0"/>
        <v>-35000</v>
      </c>
      <c r="G26" s="8"/>
    </row>
    <row r="27" spans="1:7" ht="15" customHeight="1" x14ac:dyDescent="0.15">
      <c r="A27" s="4"/>
      <c r="B27" s="5" t="s">
        <v>71</v>
      </c>
      <c r="C27" s="6"/>
      <c r="D27" s="9">
        <f>SUM(地域拠点!D27,介護拠点!D7)</f>
        <v>958000</v>
      </c>
      <c r="E27" s="9">
        <f>SUM(地域拠点!E27,介護拠点!E7)</f>
        <v>958000</v>
      </c>
      <c r="F27" s="7">
        <f t="shared" si="0"/>
        <v>0</v>
      </c>
      <c r="G27" s="8"/>
    </row>
    <row r="28" spans="1:7" ht="15" customHeight="1" x14ac:dyDescent="0.15">
      <c r="A28" s="4"/>
      <c r="B28" s="5" t="s">
        <v>72</v>
      </c>
      <c r="C28" s="6"/>
      <c r="D28" s="9">
        <f>SUM(地域拠点!D28)</f>
        <v>150000</v>
      </c>
      <c r="E28" s="9">
        <f>SUM(地域拠点!E28)</f>
        <v>140000</v>
      </c>
      <c r="F28" s="7">
        <f t="shared" si="0"/>
        <v>10000</v>
      </c>
      <c r="G28" s="8"/>
    </row>
    <row r="29" spans="1:7" ht="15" customHeight="1" x14ac:dyDescent="0.15">
      <c r="A29" s="11"/>
      <c r="B29" s="12" t="s">
        <v>73</v>
      </c>
      <c r="C29" s="13"/>
      <c r="D29" s="9">
        <f>SUM(地域拠点!D29,介護拠点!D8)</f>
        <v>35000</v>
      </c>
      <c r="E29" s="9">
        <f>SUM(地域拠点!E29,介護拠点!E8)</f>
        <v>80000</v>
      </c>
      <c r="F29" s="7">
        <f t="shared" si="0"/>
        <v>-45000</v>
      </c>
      <c r="G29" s="8"/>
    </row>
    <row r="30" spans="1:7" ht="15" customHeight="1" x14ac:dyDescent="0.15">
      <c r="A30" s="4" t="s">
        <v>74</v>
      </c>
      <c r="B30" s="5"/>
      <c r="C30" s="5"/>
      <c r="D30" s="9">
        <f>SUM(D31,D34,D35)</f>
        <v>31883000</v>
      </c>
      <c r="E30" s="9">
        <f>SUM(E31,E34,E35)</f>
        <v>31199000</v>
      </c>
      <c r="F30" s="7">
        <f t="shared" si="0"/>
        <v>684000</v>
      </c>
      <c r="G30" s="19"/>
    </row>
    <row r="31" spans="1:7" ht="15" customHeight="1" x14ac:dyDescent="0.15">
      <c r="A31" s="4"/>
      <c r="B31" s="5" t="s">
        <v>19</v>
      </c>
      <c r="C31" s="5"/>
      <c r="D31" s="9">
        <f>SUM(D32:D33)</f>
        <v>23384000</v>
      </c>
      <c r="E31" s="9">
        <f>SUM(E32:E33)</f>
        <v>21940000</v>
      </c>
      <c r="F31" s="7">
        <f t="shared" si="0"/>
        <v>1444000</v>
      </c>
      <c r="G31" s="8"/>
    </row>
    <row r="32" spans="1:7" ht="15" customHeight="1" x14ac:dyDescent="0.15">
      <c r="A32" s="4"/>
      <c r="B32" s="5"/>
      <c r="C32" s="5" t="s">
        <v>20</v>
      </c>
      <c r="D32" s="9">
        <f>SUM(介護拠点!D11)</f>
        <v>21620000</v>
      </c>
      <c r="E32" s="9">
        <f>SUM(介護拠点!E11)</f>
        <v>20250000</v>
      </c>
      <c r="F32" s="7">
        <f t="shared" si="0"/>
        <v>1370000</v>
      </c>
      <c r="G32" s="8"/>
    </row>
    <row r="33" spans="1:7" ht="15" customHeight="1" x14ac:dyDescent="0.15">
      <c r="A33" s="4"/>
      <c r="B33" s="5"/>
      <c r="C33" s="5" t="s">
        <v>75</v>
      </c>
      <c r="D33" s="9">
        <f>SUM(介護拠点!D12)</f>
        <v>1764000</v>
      </c>
      <c r="E33" s="9">
        <f>SUM(介護拠点!E12)</f>
        <v>1690000</v>
      </c>
      <c r="F33" s="7">
        <f t="shared" si="0"/>
        <v>74000</v>
      </c>
      <c r="G33" s="8"/>
    </row>
    <row r="34" spans="1:7" ht="15" customHeight="1" x14ac:dyDescent="0.15">
      <c r="A34" s="4"/>
      <c r="B34" s="5" t="s">
        <v>21</v>
      </c>
      <c r="C34" s="5"/>
      <c r="D34" s="9">
        <f>SUM(介護拠点!D13)</f>
        <v>8280000</v>
      </c>
      <c r="E34" s="9">
        <f>SUM(介護拠点!E13)</f>
        <v>9040000</v>
      </c>
      <c r="F34" s="7">
        <f t="shared" si="0"/>
        <v>-760000</v>
      </c>
      <c r="G34" s="8"/>
    </row>
    <row r="35" spans="1:7" ht="15" customHeight="1" x14ac:dyDescent="0.15">
      <c r="A35" s="4"/>
      <c r="B35" s="5" t="s">
        <v>22</v>
      </c>
      <c r="C35" s="5"/>
      <c r="D35" s="9">
        <f>SUM(D36)</f>
        <v>219000</v>
      </c>
      <c r="E35" s="9">
        <f>SUM(E36)</f>
        <v>219000</v>
      </c>
      <c r="F35" s="7">
        <f t="shared" si="0"/>
        <v>0</v>
      </c>
      <c r="G35" s="8"/>
    </row>
    <row r="36" spans="1:7" ht="15" customHeight="1" x14ac:dyDescent="0.15">
      <c r="A36" s="4"/>
      <c r="B36" s="5"/>
      <c r="C36" s="5" t="s">
        <v>23</v>
      </c>
      <c r="D36" s="9">
        <f>SUM(介護拠点!D15)</f>
        <v>219000</v>
      </c>
      <c r="E36" s="9">
        <f>SUM(介護拠点!E15)</f>
        <v>219000</v>
      </c>
      <c r="F36" s="7">
        <f t="shared" si="0"/>
        <v>0</v>
      </c>
      <c r="G36" s="8"/>
    </row>
    <row r="37" spans="1:7" ht="15" customHeight="1" x14ac:dyDescent="0.15">
      <c r="A37" s="14" t="s">
        <v>26</v>
      </c>
      <c r="B37" s="15"/>
      <c r="C37" s="16"/>
      <c r="D37" s="9">
        <f>SUM(D38)</f>
        <v>424000</v>
      </c>
      <c r="E37" s="9">
        <f>SUM(E38)</f>
        <v>447000</v>
      </c>
      <c r="F37" s="7">
        <f t="shared" si="0"/>
        <v>-23000</v>
      </c>
      <c r="G37" s="19"/>
    </row>
    <row r="38" spans="1:7" ht="15" customHeight="1" x14ac:dyDescent="0.15">
      <c r="A38" s="11"/>
      <c r="B38" s="12" t="s">
        <v>26</v>
      </c>
      <c r="C38" s="13"/>
      <c r="D38" s="9">
        <f>SUM(地域拠点!D31,介護拠点!D17)</f>
        <v>424000</v>
      </c>
      <c r="E38" s="9">
        <f>SUM(地域拠点!E31,介護拠点!E17)</f>
        <v>447000</v>
      </c>
      <c r="F38" s="7">
        <f t="shared" si="0"/>
        <v>-23000</v>
      </c>
      <c r="G38" s="7"/>
    </row>
    <row r="39" spans="1:7" ht="15" customHeight="1" x14ac:dyDescent="0.15">
      <c r="A39" s="4" t="s">
        <v>25</v>
      </c>
      <c r="B39" s="5"/>
      <c r="C39" s="5"/>
      <c r="D39" s="9">
        <f>SUM(D40)</f>
        <v>12000</v>
      </c>
      <c r="E39" s="9">
        <f>SUM(E40)</f>
        <v>12000</v>
      </c>
      <c r="F39" s="7">
        <f t="shared" si="0"/>
        <v>0</v>
      </c>
      <c r="G39" s="8"/>
    </row>
    <row r="40" spans="1:7" ht="15" customHeight="1" x14ac:dyDescent="0.15">
      <c r="A40" s="4"/>
      <c r="B40" s="5" t="s">
        <v>25</v>
      </c>
      <c r="D40" s="9">
        <f>SUM(地域拠点!D33,介護拠点!D19)</f>
        <v>12000</v>
      </c>
      <c r="E40" s="9">
        <f>SUM(地域拠点!E33,介護拠点!E19)</f>
        <v>12000</v>
      </c>
      <c r="F40" s="7">
        <f t="shared" si="0"/>
        <v>0</v>
      </c>
      <c r="G40" s="8"/>
    </row>
    <row r="41" spans="1:7" ht="15" customHeight="1" x14ac:dyDescent="0.15">
      <c r="A41" s="335" t="s">
        <v>118</v>
      </c>
      <c r="B41" s="335"/>
      <c r="C41" s="335"/>
      <c r="D41" s="9">
        <f>SUM(D6,D9,D11,D20,D24,D26,D30,D37,D39)</f>
        <v>129040000</v>
      </c>
      <c r="E41" s="9">
        <f>SUM(E6,E9,E11,E20,E24,E26,E30,E37,E39)</f>
        <v>116670000</v>
      </c>
      <c r="F41" s="7">
        <f t="shared" si="0"/>
        <v>12370000</v>
      </c>
      <c r="G41" s="9"/>
    </row>
    <row r="43" spans="1:7" ht="15" customHeight="1" x14ac:dyDescent="0.15">
      <c r="A43" s="2" t="s">
        <v>27</v>
      </c>
      <c r="B43" s="215"/>
      <c r="C43" s="215"/>
      <c r="D43" s="215"/>
      <c r="E43" s="215"/>
      <c r="F43" s="215"/>
      <c r="G43" s="3"/>
    </row>
    <row r="44" spans="1:7" ht="15" customHeight="1" x14ac:dyDescent="0.15">
      <c r="A44" s="335" t="s">
        <v>2</v>
      </c>
      <c r="B44" s="335"/>
      <c r="C44" s="335"/>
      <c r="D44" s="312" t="s">
        <v>438</v>
      </c>
      <c r="E44" s="309" t="s">
        <v>427</v>
      </c>
      <c r="F44" s="309" t="s">
        <v>3</v>
      </c>
      <c r="G44" s="18" t="s">
        <v>4</v>
      </c>
    </row>
    <row r="45" spans="1:7" ht="15" customHeight="1" x14ac:dyDescent="0.15">
      <c r="A45" s="14" t="s">
        <v>28</v>
      </c>
      <c r="B45" s="15"/>
      <c r="C45" s="15"/>
      <c r="D45" s="9">
        <f>SUM(D46:D51)</f>
        <v>105151000</v>
      </c>
      <c r="E45" s="9">
        <f>SUM(E46:E51)</f>
        <v>95027000</v>
      </c>
      <c r="F45" s="10">
        <f>SUM(D45-E45)</f>
        <v>10124000</v>
      </c>
      <c r="G45" s="19"/>
    </row>
    <row r="46" spans="1:7" ht="15" customHeight="1" x14ac:dyDescent="0.15">
      <c r="A46" s="4"/>
      <c r="B46" s="5" t="s">
        <v>78</v>
      </c>
      <c r="D46" s="9">
        <f>SUM(地域拠点!D39)</f>
        <v>510000</v>
      </c>
      <c r="E46" s="9">
        <f>SUM(地域拠点!E39)</f>
        <v>510000</v>
      </c>
      <c r="F46" s="10">
        <f t="shared" ref="F46:F102" si="1">SUM(D46-E46)</f>
        <v>0</v>
      </c>
      <c r="G46" s="8"/>
    </row>
    <row r="47" spans="1:7" ht="15" customHeight="1" x14ac:dyDescent="0.15">
      <c r="A47" s="4"/>
      <c r="B47" s="5" t="s">
        <v>79</v>
      </c>
      <c r="D47" s="9">
        <f>SUM(地域拠点!D40,介護拠点!D25)</f>
        <v>50534000</v>
      </c>
      <c r="E47" s="9">
        <f>SUM(地域拠点!E40,介護拠点!E25)</f>
        <v>47794000</v>
      </c>
      <c r="F47" s="10">
        <f t="shared" si="1"/>
        <v>2740000</v>
      </c>
      <c r="G47" s="8"/>
    </row>
    <row r="48" spans="1:7" ht="15" customHeight="1" x14ac:dyDescent="0.15">
      <c r="A48" s="4"/>
      <c r="B48" s="5" t="s">
        <v>77</v>
      </c>
      <c r="D48" s="9">
        <f>SUM(地域拠点!D41,介護拠点!D26)</f>
        <v>13192000</v>
      </c>
      <c r="E48" s="9">
        <f>SUM(地域拠点!E41,介護拠点!E26)</f>
        <v>12464000</v>
      </c>
      <c r="F48" s="10">
        <f t="shared" si="1"/>
        <v>728000</v>
      </c>
      <c r="G48" s="8"/>
    </row>
    <row r="49" spans="1:7" ht="15" customHeight="1" x14ac:dyDescent="0.15">
      <c r="A49" s="4"/>
      <c r="B49" s="5" t="s">
        <v>80</v>
      </c>
      <c r="D49" s="9">
        <f>SUM(地域拠点!D42,介護拠点!D27)</f>
        <v>30635000</v>
      </c>
      <c r="E49" s="9">
        <f>SUM(地域拠点!E42,介護拠点!E27)</f>
        <v>24833000</v>
      </c>
      <c r="F49" s="10">
        <f t="shared" si="1"/>
        <v>5802000</v>
      </c>
      <c r="G49" s="8"/>
    </row>
    <row r="50" spans="1:7" ht="15" customHeight="1" x14ac:dyDescent="0.15">
      <c r="A50" s="4"/>
      <c r="B50" s="5" t="s">
        <v>81</v>
      </c>
      <c r="D50" s="9">
        <f>SUM(地域拠点!D43,介護拠点!D28)</f>
        <v>4000</v>
      </c>
      <c r="E50" s="9">
        <f>SUM(地域拠点!E43,介護拠点!E28)</f>
        <v>4000</v>
      </c>
      <c r="F50" s="10">
        <f t="shared" si="1"/>
        <v>0</v>
      </c>
      <c r="G50" s="8"/>
    </row>
    <row r="51" spans="1:7" ht="15" customHeight="1" x14ac:dyDescent="0.15">
      <c r="A51" s="11"/>
      <c r="B51" s="12" t="s">
        <v>82</v>
      </c>
      <c r="D51" s="9">
        <f>SUM(地域拠点!D44,介護拠点!D29)</f>
        <v>10276000</v>
      </c>
      <c r="E51" s="9">
        <f>SUM(地域拠点!E44,介護拠点!E29)</f>
        <v>9422000</v>
      </c>
      <c r="F51" s="10">
        <f t="shared" si="1"/>
        <v>854000</v>
      </c>
      <c r="G51" s="7"/>
    </row>
    <row r="52" spans="1:7" ht="15" customHeight="1" x14ac:dyDescent="0.15">
      <c r="A52" s="14" t="s">
        <v>30</v>
      </c>
      <c r="B52" s="15"/>
      <c r="C52" s="15"/>
      <c r="D52" s="9">
        <f>SUM(D53:D63)</f>
        <v>7527000</v>
      </c>
      <c r="E52" s="9">
        <f>SUM(E53:E63)</f>
        <v>6659000</v>
      </c>
      <c r="F52" s="10">
        <f t="shared" si="1"/>
        <v>868000</v>
      </c>
      <c r="G52" s="19"/>
    </row>
    <row r="53" spans="1:7" ht="15" customHeight="1" x14ac:dyDescent="0.15">
      <c r="A53" s="4"/>
      <c r="B53" s="5" t="s">
        <v>83</v>
      </c>
      <c r="C53" s="283"/>
      <c r="D53" s="7">
        <f>SUM(地域拠点!D46)</f>
        <v>2200000</v>
      </c>
      <c r="E53" s="7">
        <f>SUM(地域拠点!E46)</f>
        <v>2175000</v>
      </c>
      <c r="F53" s="10">
        <f t="shared" si="1"/>
        <v>25000</v>
      </c>
      <c r="G53" s="8"/>
    </row>
    <row r="54" spans="1:7" ht="15" customHeight="1" x14ac:dyDescent="0.15">
      <c r="A54" s="4"/>
      <c r="B54" s="5" t="s">
        <v>84</v>
      </c>
      <c r="C54" s="283"/>
      <c r="D54" s="9">
        <f>SUM(地域拠点!D47)</f>
        <v>172000</v>
      </c>
      <c r="E54" s="9">
        <f>SUM(地域拠点!E47)</f>
        <v>116000</v>
      </c>
      <c r="F54" s="10">
        <f t="shared" si="1"/>
        <v>56000</v>
      </c>
      <c r="G54" s="8"/>
    </row>
    <row r="55" spans="1:7" ht="15" customHeight="1" x14ac:dyDescent="0.15">
      <c r="A55" s="4"/>
      <c r="B55" s="5" t="s">
        <v>85</v>
      </c>
      <c r="C55" s="283"/>
      <c r="D55" s="9">
        <f>SUM(地域拠点!D48,介護拠点!D31)</f>
        <v>119000</v>
      </c>
      <c r="E55" s="9">
        <f>SUM(地域拠点!E48,介護拠点!E31)</f>
        <v>112000</v>
      </c>
      <c r="F55" s="10">
        <f t="shared" si="1"/>
        <v>7000</v>
      </c>
      <c r="G55" s="8"/>
    </row>
    <row r="56" spans="1:7" ht="15" customHeight="1" x14ac:dyDescent="0.15">
      <c r="A56" s="4"/>
      <c r="B56" s="5" t="s">
        <v>86</v>
      </c>
      <c r="C56" s="283"/>
      <c r="D56" s="9">
        <f>SUM(地域拠点!D49)</f>
        <v>1245000</v>
      </c>
      <c r="E56" s="9">
        <f>SUM(地域拠点!E49)</f>
        <v>572000</v>
      </c>
      <c r="F56" s="10">
        <f t="shared" si="1"/>
        <v>673000</v>
      </c>
      <c r="G56" s="8"/>
    </row>
    <row r="57" spans="1:7" ht="15" customHeight="1" x14ac:dyDescent="0.15">
      <c r="A57" s="4"/>
      <c r="B57" s="5" t="s">
        <v>87</v>
      </c>
      <c r="C57" s="283"/>
      <c r="D57" s="9">
        <f>SUM(地域拠点!D50)</f>
        <v>30000</v>
      </c>
      <c r="E57" s="9">
        <f>SUM(地域拠点!E50)</f>
        <v>76000</v>
      </c>
      <c r="F57" s="10">
        <f t="shared" si="1"/>
        <v>-46000</v>
      </c>
      <c r="G57" s="8"/>
    </row>
    <row r="58" spans="1:7" ht="15" customHeight="1" x14ac:dyDescent="0.15">
      <c r="A58" s="4"/>
      <c r="B58" s="5" t="s">
        <v>88</v>
      </c>
      <c r="C58" s="283"/>
      <c r="D58" s="9">
        <f>SUM(地域拠点!D51,介護拠点!D32)</f>
        <v>0</v>
      </c>
      <c r="E58" s="9">
        <f>SUM(地域拠点!E51,介護拠点!E32)</f>
        <v>3000</v>
      </c>
      <c r="F58" s="10">
        <f t="shared" si="1"/>
        <v>-3000</v>
      </c>
      <c r="G58" s="8"/>
    </row>
    <row r="59" spans="1:7" ht="15" customHeight="1" x14ac:dyDescent="0.15">
      <c r="A59" s="4"/>
      <c r="B59" s="5" t="s">
        <v>89</v>
      </c>
      <c r="C59" s="283"/>
      <c r="D59" s="9">
        <f>SUM(地域拠点!D52,介護拠点!D33)</f>
        <v>1829000</v>
      </c>
      <c r="E59" s="9">
        <f>SUM(地域拠点!E52,介護拠点!E33)</f>
        <v>1522000</v>
      </c>
      <c r="F59" s="10">
        <f t="shared" si="1"/>
        <v>307000</v>
      </c>
      <c r="G59" s="8"/>
    </row>
    <row r="60" spans="1:7" ht="15" customHeight="1" x14ac:dyDescent="0.15">
      <c r="A60" s="4"/>
      <c r="B60" s="5" t="s">
        <v>90</v>
      </c>
      <c r="C60" s="283"/>
      <c r="D60" s="9">
        <f>SUM(地域拠点!D53)</f>
        <v>161000</v>
      </c>
      <c r="E60" s="9">
        <f>SUM(地域拠点!E53)</f>
        <v>161000</v>
      </c>
      <c r="F60" s="10">
        <f t="shared" si="1"/>
        <v>0</v>
      </c>
      <c r="G60" s="8"/>
    </row>
    <row r="61" spans="1:7" ht="15" customHeight="1" x14ac:dyDescent="0.15">
      <c r="A61" s="4"/>
      <c r="B61" s="5" t="s">
        <v>91</v>
      </c>
      <c r="C61" s="283"/>
      <c r="D61" s="9">
        <f>SUM(地域拠点!D54)</f>
        <v>206000</v>
      </c>
      <c r="E61" s="9">
        <f>SUM(地域拠点!E54)</f>
        <v>296000</v>
      </c>
      <c r="F61" s="10">
        <f t="shared" si="1"/>
        <v>-90000</v>
      </c>
      <c r="G61" s="8"/>
    </row>
    <row r="62" spans="1:7" ht="15" customHeight="1" x14ac:dyDescent="0.15">
      <c r="A62" s="4"/>
      <c r="B62" s="5" t="s">
        <v>92</v>
      </c>
      <c r="C62" s="283"/>
      <c r="D62" s="9">
        <f>SUM(地域拠点!D55,介護拠点!D34)</f>
        <v>188000</v>
      </c>
      <c r="E62" s="9">
        <f>SUM(地域拠点!E55,介護拠点!E34)</f>
        <v>196000</v>
      </c>
      <c r="F62" s="10">
        <f t="shared" si="1"/>
        <v>-8000</v>
      </c>
      <c r="G62" s="8"/>
    </row>
    <row r="63" spans="1:7" ht="15" customHeight="1" x14ac:dyDescent="0.15">
      <c r="A63" s="11"/>
      <c r="B63" s="12" t="s">
        <v>93</v>
      </c>
      <c r="C63" s="284"/>
      <c r="D63" s="9">
        <f>SUM(地域拠点!D56,介護拠点!D35)</f>
        <v>1377000</v>
      </c>
      <c r="E63" s="9">
        <f>SUM(地域拠点!E56,介護拠点!E35)</f>
        <v>1430000</v>
      </c>
      <c r="F63" s="10">
        <f t="shared" si="1"/>
        <v>-53000</v>
      </c>
      <c r="G63" s="7"/>
    </row>
    <row r="64" spans="1:7" ht="15" customHeight="1" x14ac:dyDescent="0.15">
      <c r="A64" s="14" t="s">
        <v>29</v>
      </c>
      <c r="B64" s="15"/>
      <c r="C64" s="16"/>
      <c r="D64" s="9">
        <f>SUM(D65:D85)</f>
        <v>7529000</v>
      </c>
      <c r="E64" s="9">
        <f>SUM(E65:E85)</f>
        <v>7434000</v>
      </c>
      <c r="F64" s="10">
        <f t="shared" si="1"/>
        <v>95000</v>
      </c>
      <c r="G64" s="19"/>
    </row>
    <row r="65" spans="1:7" ht="15" customHeight="1" x14ac:dyDescent="0.15">
      <c r="A65" s="4"/>
      <c r="B65" s="6" t="s">
        <v>94</v>
      </c>
      <c r="C65" s="283"/>
      <c r="D65" s="9">
        <f>SUM(地域拠点!D58,介護拠点!D37)</f>
        <v>403000</v>
      </c>
      <c r="E65" s="9">
        <f>SUM(地域拠点!E58,介護拠点!E37)</f>
        <v>312000</v>
      </c>
      <c r="F65" s="10">
        <f t="shared" si="1"/>
        <v>91000</v>
      </c>
      <c r="G65" s="8"/>
    </row>
    <row r="66" spans="1:7" ht="15" customHeight="1" x14ac:dyDescent="0.15">
      <c r="A66" s="4"/>
      <c r="B66" s="6" t="s">
        <v>95</v>
      </c>
      <c r="C66" s="283"/>
      <c r="D66" s="9">
        <f>SUM(地域拠点!D59,介護拠点!D38)</f>
        <v>72000</v>
      </c>
      <c r="E66" s="9">
        <f>SUM(地域拠点!E59,介護拠点!E38)</f>
        <v>11000</v>
      </c>
      <c r="F66" s="10">
        <f t="shared" si="1"/>
        <v>61000</v>
      </c>
      <c r="G66" s="8"/>
    </row>
    <row r="67" spans="1:7" ht="15" customHeight="1" x14ac:dyDescent="0.15">
      <c r="A67" s="4"/>
      <c r="B67" s="6" t="s">
        <v>96</v>
      </c>
      <c r="C67" s="283"/>
      <c r="D67" s="9">
        <f>SUM(地域拠点!D60,介護拠点!D39)</f>
        <v>242000</v>
      </c>
      <c r="E67" s="9">
        <f>SUM(地域拠点!E60,介護拠点!E39)</f>
        <v>213000</v>
      </c>
      <c r="F67" s="10">
        <f t="shared" si="1"/>
        <v>29000</v>
      </c>
      <c r="G67" s="8"/>
    </row>
    <row r="68" spans="1:7" ht="15" customHeight="1" x14ac:dyDescent="0.15">
      <c r="A68" s="4"/>
      <c r="B68" s="6" t="s">
        <v>97</v>
      </c>
      <c r="C68" s="283"/>
      <c r="D68" s="9">
        <f>SUM(地域拠点!D61,介護拠点!D40)</f>
        <v>944000</v>
      </c>
      <c r="E68" s="9">
        <f>SUM(地域拠点!E61,介護拠点!E40)</f>
        <v>874000</v>
      </c>
      <c r="F68" s="10">
        <f t="shared" si="1"/>
        <v>70000</v>
      </c>
      <c r="G68" s="8"/>
    </row>
    <row r="69" spans="1:7" ht="15" customHeight="1" x14ac:dyDescent="0.15">
      <c r="A69" s="4"/>
      <c r="B69" s="6" t="s">
        <v>98</v>
      </c>
      <c r="C69" s="283"/>
      <c r="D69" s="9">
        <f>SUM(地域拠点!D62,介護拠点!D41)</f>
        <v>983000</v>
      </c>
      <c r="E69" s="9">
        <f>SUM(地域拠点!E62,介護拠点!E41)</f>
        <v>1109000</v>
      </c>
      <c r="F69" s="10">
        <f t="shared" si="1"/>
        <v>-126000</v>
      </c>
      <c r="G69" s="8"/>
    </row>
    <row r="70" spans="1:7" ht="15" customHeight="1" x14ac:dyDescent="0.15">
      <c r="A70" s="4"/>
      <c r="B70" s="6" t="s">
        <v>99</v>
      </c>
      <c r="C70" s="283"/>
      <c r="D70" s="9">
        <f>SUM(地域拠点!D63,介護拠点!D42)</f>
        <v>65000</v>
      </c>
      <c r="E70" s="9">
        <f>SUM(地域拠点!E63,介護拠点!E42)</f>
        <v>76000</v>
      </c>
      <c r="F70" s="10">
        <f t="shared" si="1"/>
        <v>-11000</v>
      </c>
      <c r="G70" s="8"/>
    </row>
    <row r="71" spans="1:7" ht="15" customHeight="1" x14ac:dyDescent="0.15">
      <c r="A71" s="4"/>
      <c r="B71" s="6" t="s">
        <v>100</v>
      </c>
      <c r="C71" s="283"/>
      <c r="D71" s="9">
        <f>SUM(地域拠点!D64,介護拠点!D43)</f>
        <v>336000</v>
      </c>
      <c r="E71" s="9">
        <f>SUM(地域拠点!E64,介護拠点!E43)</f>
        <v>101000</v>
      </c>
      <c r="F71" s="10">
        <f t="shared" si="1"/>
        <v>235000</v>
      </c>
      <c r="G71" s="8"/>
    </row>
    <row r="72" spans="1:7" ht="15" customHeight="1" x14ac:dyDescent="0.15">
      <c r="A72" s="4"/>
      <c r="B72" s="6" t="s">
        <v>101</v>
      </c>
      <c r="C72" s="283"/>
      <c r="D72" s="9">
        <f>SUM(地域拠点!D65)</f>
        <v>15000</v>
      </c>
      <c r="E72" s="9">
        <f>SUM(地域拠点!E65)</f>
        <v>10000</v>
      </c>
      <c r="F72" s="10">
        <f t="shared" si="1"/>
        <v>5000</v>
      </c>
      <c r="G72" s="8"/>
    </row>
    <row r="73" spans="1:7" ht="15" customHeight="1" x14ac:dyDescent="0.15">
      <c r="A73" s="4"/>
      <c r="B73" s="6" t="s">
        <v>102</v>
      </c>
      <c r="C73" s="283"/>
      <c r="D73" s="9">
        <f>SUM(地域拠点!D66,介護拠点!D44)</f>
        <v>112000</v>
      </c>
      <c r="E73" s="9">
        <f>SUM(地域拠点!E66,介護拠点!E44)</f>
        <v>72000</v>
      </c>
      <c r="F73" s="10">
        <f t="shared" si="1"/>
        <v>40000</v>
      </c>
      <c r="G73" s="8"/>
    </row>
    <row r="74" spans="1:7" ht="15" customHeight="1" x14ac:dyDescent="0.15">
      <c r="A74" s="4"/>
      <c r="B74" s="6" t="s">
        <v>103</v>
      </c>
      <c r="C74" s="283"/>
      <c r="D74" s="9">
        <f>SUM(地域拠点!D67,介護拠点!D45)</f>
        <v>575000</v>
      </c>
      <c r="E74" s="9">
        <f>SUM(地域拠点!E67,介護拠点!E45)</f>
        <v>648000</v>
      </c>
      <c r="F74" s="10">
        <f t="shared" si="1"/>
        <v>-73000</v>
      </c>
      <c r="G74" s="8"/>
    </row>
    <row r="75" spans="1:7" ht="15" customHeight="1" x14ac:dyDescent="0.15">
      <c r="A75" s="4"/>
      <c r="B75" s="6" t="s">
        <v>161</v>
      </c>
      <c r="C75" s="283"/>
      <c r="D75" s="9">
        <f>SUM(地域拠点!D68,介護拠点!D46)</f>
        <v>282000</v>
      </c>
      <c r="E75" s="9">
        <f>SUM(地域拠点!E68,介護拠点!E46)</f>
        <v>287000</v>
      </c>
      <c r="F75" s="10">
        <f t="shared" si="1"/>
        <v>-5000</v>
      </c>
      <c r="G75" s="8"/>
    </row>
    <row r="76" spans="1:7" ht="15" customHeight="1" x14ac:dyDescent="0.15">
      <c r="A76" s="4"/>
      <c r="B76" s="6" t="s">
        <v>162</v>
      </c>
      <c r="C76" s="283"/>
      <c r="D76" s="9">
        <f>SUM(地域拠点!D69,介護拠点!D47)</f>
        <v>29000</v>
      </c>
      <c r="E76" s="9">
        <f>SUM(地域拠点!E69,介護拠点!E47)</f>
        <v>15000</v>
      </c>
      <c r="F76" s="10">
        <f t="shared" si="1"/>
        <v>14000</v>
      </c>
      <c r="G76" s="8"/>
    </row>
    <row r="77" spans="1:7" ht="15" customHeight="1" x14ac:dyDescent="0.15">
      <c r="A77" s="4"/>
      <c r="B77" s="6" t="s">
        <v>91</v>
      </c>
      <c r="C77" s="283"/>
      <c r="D77" s="9">
        <f>SUM(地域拠点!D70,介護拠点!D48)</f>
        <v>72000</v>
      </c>
      <c r="E77" s="9">
        <f>SUM(地域拠点!E70,介護拠点!E48)</f>
        <v>132000</v>
      </c>
      <c r="F77" s="10">
        <f t="shared" si="1"/>
        <v>-60000</v>
      </c>
      <c r="G77" s="8"/>
    </row>
    <row r="78" spans="1:7" ht="15" customHeight="1" x14ac:dyDescent="0.15">
      <c r="A78" s="4"/>
      <c r="B78" s="6" t="s">
        <v>104</v>
      </c>
      <c r="C78" s="283"/>
      <c r="D78" s="9">
        <f>SUM(地域拠点!D71,介護拠点!D49)</f>
        <v>50000</v>
      </c>
      <c r="E78" s="9">
        <f>SUM(地域拠点!E71,介護拠点!E49)</f>
        <v>55000</v>
      </c>
      <c r="F78" s="10">
        <f t="shared" si="1"/>
        <v>-5000</v>
      </c>
      <c r="G78" s="8"/>
    </row>
    <row r="79" spans="1:7" ht="15" customHeight="1" x14ac:dyDescent="0.15">
      <c r="A79" s="4"/>
      <c r="B79" s="6" t="s">
        <v>92</v>
      </c>
      <c r="C79" s="283"/>
      <c r="D79" s="9">
        <f>SUM(地域拠点!D72,介護拠点!D50)</f>
        <v>682000</v>
      </c>
      <c r="E79" s="9">
        <f>SUM(地域拠点!E72,介護拠点!E50)</f>
        <v>684000</v>
      </c>
      <c r="F79" s="10">
        <f t="shared" si="1"/>
        <v>-2000</v>
      </c>
      <c r="G79" s="8"/>
    </row>
    <row r="80" spans="1:7" ht="15" customHeight="1" x14ac:dyDescent="0.15">
      <c r="A80" s="4"/>
      <c r="B80" s="6" t="s">
        <v>105</v>
      </c>
      <c r="C80" s="283"/>
      <c r="D80" s="9">
        <f>SUM(地域拠点!D73,介護拠点!D51)</f>
        <v>2294000</v>
      </c>
      <c r="E80" s="9">
        <f>SUM(地域拠点!E73,介護拠点!E51)</f>
        <v>2391000</v>
      </c>
      <c r="F80" s="10">
        <f t="shared" si="1"/>
        <v>-97000</v>
      </c>
      <c r="G80" s="8"/>
    </row>
    <row r="81" spans="1:7" ht="15" customHeight="1" x14ac:dyDescent="0.15">
      <c r="A81" s="4"/>
      <c r="B81" s="6" t="s">
        <v>106</v>
      </c>
      <c r="C81" s="283"/>
      <c r="D81" s="9">
        <f>SUM(地域拠点!D74)</f>
        <v>1000</v>
      </c>
      <c r="E81" s="9">
        <f>SUM(地域拠点!E74)</f>
        <v>1000</v>
      </c>
      <c r="F81" s="10">
        <f t="shared" si="1"/>
        <v>0</v>
      </c>
      <c r="G81" s="8"/>
    </row>
    <row r="82" spans="1:7" ht="15" customHeight="1" x14ac:dyDescent="0.15">
      <c r="A82" s="4"/>
      <c r="B82" s="6" t="s">
        <v>107</v>
      </c>
      <c r="C82" s="283"/>
      <c r="D82" s="9">
        <f>SUM(地域拠点!D75,介護拠点!D52)</f>
        <v>85000</v>
      </c>
      <c r="E82" s="9">
        <f>SUM(地域拠点!E75,介護拠点!E52)</f>
        <v>122000</v>
      </c>
      <c r="F82" s="10">
        <f t="shared" si="1"/>
        <v>-37000</v>
      </c>
      <c r="G82" s="8"/>
    </row>
    <row r="83" spans="1:7" ht="15" customHeight="1" x14ac:dyDescent="0.15">
      <c r="A83" s="4"/>
      <c r="B83" s="6" t="s">
        <v>108</v>
      </c>
      <c r="C83" s="283"/>
      <c r="D83" s="9">
        <f>SUM(地域拠点!D76,介護拠点!D53)</f>
        <v>91000</v>
      </c>
      <c r="E83" s="9">
        <f>SUM(地域拠点!E76,介護拠点!E53)</f>
        <v>110000</v>
      </c>
      <c r="F83" s="10">
        <f t="shared" si="1"/>
        <v>-19000</v>
      </c>
      <c r="G83" s="8"/>
    </row>
    <row r="84" spans="1:7" ht="15" customHeight="1" x14ac:dyDescent="0.15">
      <c r="A84" s="4"/>
      <c r="B84" s="6" t="s">
        <v>109</v>
      </c>
      <c r="C84" s="283"/>
      <c r="D84" s="9">
        <f>SUM(地域拠点!D77)</f>
        <v>160000</v>
      </c>
      <c r="E84" s="9">
        <f>SUM(地域拠点!E77)</f>
        <v>140000</v>
      </c>
      <c r="F84" s="10">
        <f t="shared" si="1"/>
        <v>20000</v>
      </c>
      <c r="G84" s="8"/>
    </row>
    <row r="85" spans="1:7" ht="15" customHeight="1" x14ac:dyDescent="0.15">
      <c r="A85" s="11"/>
      <c r="B85" s="13" t="s">
        <v>110</v>
      </c>
      <c r="C85" s="241"/>
      <c r="D85" s="9">
        <f>SUM(地域拠点!D78,介護拠点!D54)</f>
        <v>36000</v>
      </c>
      <c r="E85" s="9">
        <f>SUM(地域拠点!E78,介護拠点!E54)</f>
        <v>71000</v>
      </c>
      <c r="F85" s="10">
        <f t="shared" si="1"/>
        <v>-35000</v>
      </c>
      <c r="G85" s="7"/>
    </row>
    <row r="86" spans="1:7" ht="15" customHeight="1" x14ac:dyDescent="0.15">
      <c r="A86" s="4" t="s">
        <v>304</v>
      </c>
      <c r="B86" s="5"/>
      <c r="C86" s="239"/>
      <c r="D86" s="9">
        <f>SUM(D87)</f>
        <v>1000</v>
      </c>
      <c r="E86" s="9">
        <f>SUM(E87)</f>
        <v>1000</v>
      </c>
      <c r="F86" s="10">
        <f t="shared" si="1"/>
        <v>0</v>
      </c>
      <c r="G86" s="19"/>
    </row>
    <row r="87" spans="1:7" ht="15" customHeight="1" x14ac:dyDescent="0.15">
      <c r="A87" s="11"/>
      <c r="B87" s="12" t="s">
        <v>304</v>
      </c>
      <c r="C87" s="232"/>
      <c r="D87" s="9">
        <f>SUM(地域拠点!D80)</f>
        <v>1000</v>
      </c>
      <c r="E87" s="9">
        <f>SUM(地域拠点!E80)</f>
        <v>1000</v>
      </c>
      <c r="F87" s="10">
        <f t="shared" si="1"/>
        <v>0</v>
      </c>
      <c r="G87" s="7"/>
    </row>
    <row r="88" spans="1:7" ht="15" customHeight="1" x14ac:dyDescent="0.15">
      <c r="A88" s="4" t="s">
        <v>115</v>
      </c>
      <c r="B88" s="5"/>
      <c r="C88" s="6"/>
      <c r="D88" s="9">
        <f>SUM(D89)</f>
        <v>1200000</v>
      </c>
      <c r="E88" s="9">
        <f>SUM(E89)</f>
        <v>1200000</v>
      </c>
      <c r="F88" s="10">
        <f t="shared" si="1"/>
        <v>0</v>
      </c>
      <c r="G88" s="8"/>
    </row>
    <row r="89" spans="1:7" ht="15" customHeight="1" x14ac:dyDescent="0.15">
      <c r="A89" s="4"/>
      <c r="B89" s="5" t="s">
        <v>116</v>
      </c>
      <c r="C89" s="6"/>
      <c r="D89" s="9">
        <f>SUM(地域拠点!D82)</f>
        <v>1200000</v>
      </c>
      <c r="E89" s="9">
        <f>SUM(地域拠点!E82)</f>
        <v>1200000</v>
      </c>
      <c r="F89" s="10">
        <f t="shared" si="1"/>
        <v>0</v>
      </c>
      <c r="G89" s="7"/>
    </row>
    <row r="90" spans="1:7" ht="15" customHeight="1" x14ac:dyDescent="0.15">
      <c r="A90" s="14" t="s">
        <v>33</v>
      </c>
      <c r="B90" s="15"/>
      <c r="C90" s="16"/>
      <c r="D90" s="9">
        <f>SUM(D91,D99,D100)</f>
        <v>2790000</v>
      </c>
      <c r="E90" s="9">
        <f>SUM(E91,E99,E100)</f>
        <v>2811000</v>
      </c>
      <c r="F90" s="10">
        <f t="shared" si="1"/>
        <v>-21000</v>
      </c>
      <c r="G90" s="8"/>
    </row>
    <row r="91" spans="1:7" ht="15" customHeight="1" x14ac:dyDescent="0.15">
      <c r="A91" s="4"/>
      <c r="B91" s="5" t="s">
        <v>34</v>
      </c>
      <c r="C91" s="6"/>
      <c r="D91" s="9">
        <f>SUM(D92:D98)</f>
        <v>2039000</v>
      </c>
      <c r="E91" s="9">
        <f>SUM(E92:E98)</f>
        <v>2060000</v>
      </c>
      <c r="F91" s="10">
        <f t="shared" si="1"/>
        <v>-21000</v>
      </c>
      <c r="G91" s="8"/>
    </row>
    <row r="92" spans="1:7" ht="15" customHeight="1" x14ac:dyDescent="0.15">
      <c r="A92" s="4"/>
      <c r="B92" s="5"/>
      <c r="C92" s="6" t="s">
        <v>35</v>
      </c>
      <c r="D92" s="9">
        <f>SUM(地域拠点!D85)</f>
        <v>140000</v>
      </c>
      <c r="E92" s="9">
        <f>SUM(地域拠点!E85)</f>
        <v>140000</v>
      </c>
      <c r="F92" s="10">
        <f t="shared" si="1"/>
        <v>0</v>
      </c>
      <c r="G92" s="8"/>
    </row>
    <row r="93" spans="1:7" ht="15" customHeight="1" x14ac:dyDescent="0.15">
      <c r="A93" s="4"/>
      <c r="B93" s="5"/>
      <c r="C93" s="6" t="s">
        <v>36</v>
      </c>
      <c r="D93" s="9">
        <f>SUM(地域拠点!D86)</f>
        <v>140000</v>
      </c>
      <c r="E93" s="9">
        <f>SUM(地域拠点!E86)</f>
        <v>95000</v>
      </c>
      <c r="F93" s="10">
        <f t="shared" si="1"/>
        <v>45000</v>
      </c>
      <c r="G93" s="8"/>
    </row>
    <row r="94" spans="1:7" ht="15" customHeight="1" x14ac:dyDescent="0.15">
      <c r="A94" s="4"/>
      <c r="B94" s="5"/>
      <c r="C94" s="6" t="s">
        <v>37</v>
      </c>
      <c r="D94" s="9">
        <f>SUM(地域拠点!D87)</f>
        <v>50000</v>
      </c>
      <c r="E94" s="9">
        <f>SUM(地域拠点!E87)</f>
        <v>50000</v>
      </c>
      <c r="F94" s="10">
        <f t="shared" si="1"/>
        <v>0</v>
      </c>
      <c r="G94" s="8"/>
    </row>
    <row r="95" spans="1:7" ht="15" customHeight="1" x14ac:dyDescent="0.15">
      <c r="A95" s="4"/>
      <c r="B95" s="5"/>
      <c r="C95" s="6" t="s">
        <v>38</v>
      </c>
      <c r="D95" s="9">
        <f>SUM(地域拠点!D88)</f>
        <v>75000</v>
      </c>
      <c r="E95" s="9">
        <f>SUM(地域拠点!E88)</f>
        <v>75000</v>
      </c>
      <c r="F95" s="10">
        <f t="shared" si="1"/>
        <v>0</v>
      </c>
      <c r="G95" s="8"/>
    </row>
    <row r="96" spans="1:7" ht="15" customHeight="1" x14ac:dyDescent="0.15">
      <c r="A96" s="4"/>
      <c r="B96" s="5"/>
      <c r="C96" s="6" t="s">
        <v>39</v>
      </c>
      <c r="D96" s="9">
        <f>SUM(地域拠点!D89)</f>
        <v>1493000</v>
      </c>
      <c r="E96" s="9">
        <f>SUM(地域拠点!E89)</f>
        <v>1550000</v>
      </c>
      <c r="F96" s="10">
        <f t="shared" si="1"/>
        <v>-57000</v>
      </c>
      <c r="G96" s="8"/>
    </row>
    <row r="97" spans="1:7" ht="15" customHeight="1" x14ac:dyDescent="0.15">
      <c r="A97" s="4"/>
      <c r="B97" s="5"/>
      <c r="C97" s="6" t="s">
        <v>111</v>
      </c>
      <c r="D97" s="9">
        <f>SUM(地域拠点!D90)</f>
        <v>140000</v>
      </c>
      <c r="E97" s="9">
        <f>SUM(地域拠点!E90)</f>
        <v>140000</v>
      </c>
      <c r="F97" s="10">
        <f t="shared" si="1"/>
        <v>0</v>
      </c>
      <c r="G97" s="8"/>
    </row>
    <row r="98" spans="1:7" ht="15" customHeight="1" x14ac:dyDescent="0.15">
      <c r="A98" s="4"/>
      <c r="B98" s="5"/>
      <c r="C98" s="6" t="s">
        <v>112</v>
      </c>
      <c r="D98" s="9">
        <f>SUM(地域拠点!D91)</f>
        <v>1000</v>
      </c>
      <c r="E98" s="9">
        <f>SUM(地域拠点!E91)</f>
        <v>10000</v>
      </c>
      <c r="F98" s="10">
        <f>SUM(D98-E98)</f>
        <v>-9000</v>
      </c>
      <c r="G98" s="8"/>
    </row>
    <row r="99" spans="1:7" ht="15" customHeight="1" x14ac:dyDescent="0.15">
      <c r="A99" s="4"/>
      <c r="B99" s="5" t="s">
        <v>113</v>
      </c>
      <c r="C99" s="6"/>
      <c r="D99" s="9">
        <f>SUM(地域拠点!D92)</f>
        <v>750000</v>
      </c>
      <c r="E99" s="9">
        <f>SUM(地域拠点!E92)</f>
        <v>750000</v>
      </c>
      <c r="F99" s="10">
        <f t="shared" si="1"/>
        <v>0</v>
      </c>
      <c r="G99" s="8"/>
    </row>
    <row r="100" spans="1:7" ht="15" customHeight="1" x14ac:dyDescent="0.15">
      <c r="A100" s="11"/>
      <c r="B100" s="12" t="s">
        <v>114</v>
      </c>
      <c r="C100" s="13"/>
      <c r="D100" s="9">
        <f>SUM(地域拠点!D93)</f>
        <v>1000</v>
      </c>
      <c r="E100" s="9">
        <f>SUM(地域拠点!E93)</f>
        <v>1000</v>
      </c>
      <c r="F100" s="10">
        <f t="shared" si="1"/>
        <v>0</v>
      </c>
      <c r="G100" s="8"/>
    </row>
    <row r="101" spans="1:7" ht="15" customHeight="1" x14ac:dyDescent="0.15">
      <c r="A101" s="336" t="s">
        <v>117</v>
      </c>
      <c r="B101" s="337"/>
      <c r="C101" s="338"/>
      <c r="D101" s="9">
        <f>SUM(D45,D52,D64,D88,D90,D86)</f>
        <v>124198000</v>
      </c>
      <c r="E101" s="9">
        <f>SUM(E45,E52,E64,E88,E90,E86)</f>
        <v>113132000</v>
      </c>
      <c r="F101" s="10">
        <f t="shared" si="1"/>
        <v>11066000</v>
      </c>
      <c r="G101" s="9"/>
    </row>
    <row r="102" spans="1:7" ht="15" customHeight="1" x14ac:dyDescent="0.15">
      <c r="A102" s="339" t="s">
        <v>119</v>
      </c>
      <c r="B102" s="340"/>
      <c r="C102" s="341"/>
      <c r="D102" s="9">
        <f>SUM(D41-D101)</f>
        <v>4842000</v>
      </c>
      <c r="E102" s="9">
        <f>SUM(E41-E101)</f>
        <v>3538000</v>
      </c>
      <c r="F102" s="10">
        <f t="shared" si="1"/>
        <v>1304000</v>
      </c>
      <c r="G102" s="9"/>
    </row>
    <row r="104" spans="1:7" ht="15" customHeight="1" x14ac:dyDescent="0.15">
      <c r="A104" s="2" t="s">
        <v>41</v>
      </c>
      <c r="B104" s="215"/>
      <c r="C104" s="215"/>
      <c r="D104" s="215"/>
      <c r="E104" s="215"/>
      <c r="F104" s="215"/>
      <c r="G104" s="215"/>
    </row>
    <row r="105" spans="1:7" ht="15" customHeight="1" x14ac:dyDescent="0.15">
      <c r="A105" s="2" t="s">
        <v>1</v>
      </c>
      <c r="B105" s="215"/>
      <c r="C105" s="215"/>
      <c r="D105" s="215"/>
      <c r="E105" s="215"/>
      <c r="F105" s="215"/>
      <c r="G105" s="3"/>
    </row>
    <row r="106" spans="1:7" ht="15" customHeight="1" x14ac:dyDescent="0.15">
      <c r="A106" s="335" t="s">
        <v>42</v>
      </c>
      <c r="B106" s="335"/>
      <c r="C106" s="335"/>
      <c r="D106" s="312" t="s">
        <v>438</v>
      </c>
      <c r="E106" s="309" t="s">
        <v>427</v>
      </c>
      <c r="F106" s="309" t="s">
        <v>3</v>
      </c>
      <c r="G106" s="18" t="s">
        <v>4</v>
      </c>
    </row>
    <row r="107" spans="1:7" ht="15" customHeight="1" x14ac:dyDescent="0.15">
      <c r="A107" s="179" t="s">
        <v>120</v>
      </c>
      <c r="B107" s="177"/>
      <c r="C107" s="178"/>
      <c r="D107" s="219">
        <f>SUM(D108)</f>
        <v>1000</v>
      </c>
      <c r="E107" s="219">
        <f>SUM(E108)</f>
        <v>1000</v>
      </c>
      <c r="F107" s="231">
        <f>SUM(D107-E107)</f>
        <v>0</v>
      </c>
      <c r="G107" s="18"/>
    </row>
    <row r="108" spans="1:7" ht="15" customHeight="1" x14ac:dyDescent="0.15">
      <c r="A108" s="176"/>
      <c r="B108" s="180" t="s">
        <v>120</v>
      </c>
      <c r="C108" s="178"/>
      <c r="D108" s="219">
        <f>SUM(地域拠点!D101)</f>
        <v>1000</v>
      </c>
      <c r="E108" s="219">
        <f>SUM(地域拠点!E101)</f>
        <v>1000</v>
      </c>
      <c r="F108" s="231">
        <f t="shared" ref="F108:F109" si="2">SUM(D108-E108)</f>
        <v>0</v>
      </c>
      <c r="G108" s="256"/>
    </row>
    <row r="109" spans="1:7" ht="15" customHeight="1" x14ac:dyDescent="0.15">
      <c r="A109" s="336" t="s">
        <v>121</v>
      </c>
      <c r="B109" s="337"/>
      <c r="C109" s="338"/>
      <c r="D109" s="219">
        <f>SUM(D107)</f>
        <v>1000</v>
      </c>
      <c r="E109" s="219">
        <f>SUM(E107)</f>
        <v>1000</v>
      </c>
      <c r="F109" s="231">
        <f t="shared" si="2"/>
        <v>0</v>
      </c>
      <c r="G109" s="237"/>
    </row>
    <row r="110" spans="1:7" ht="15" customHeight="1" x14ac:dyDescent="0.15">
      <c r="A110" s="290"/>
      <c r="B110" s="177"/>
      <c r="C110" s="177"/>
      <c r="D110" s="177"/>
      <c r="E110" s="177"/>
      <c r="F110" s="177"/>
      <c r="G110" s="177"/>
    </row>
    <row r="111" spans="1:7" ht="15" customHeight="1" x14ac:dyDescent="0.15">
      <c r="A111" s="291" t="s">
        <v>122</v>
      </c>
      <c r="B111" s="177"/>
      <c r="C111" s="177"/>
      <c r="D111" s="177"/>
      <c r="E111" s="177"/>
      <c r="F111" s="177"/>
      <c r="G111" s="177"/>
    </row>
    <row r="112" spans="1:7" ht="15" customHeight="1" x14ac:dyDescent="0.15">
      <c r="A112" s="336" t="s">
        <v>42</v>
      </c>
      <c r="B112" s="337"/>
      <c r="C112" s="338"/>
      <c r="D112" s="309" t="s">
        <v>426</v>
      </c>
      <c r="E112" s="309" t="s">
        <v>427</v>
      </c>
      <c r="F112" s="309" t="s">
        <v>3</v>
      </c>
      <c r="G112" s="237" t="s">
        <v>4</v>
      </c>
    </row>
    <row r="113" spans="1:7" ht="15" customHeight="1" x14ac:dyDescent="0.15">
      <c r="A113" s="4" t="s">
        <v>43</v>
      </c>
      <c r="B113" s="5"/>
      <c r="C113" s="6"/>
      <c r="D113" s="9">
        <f>SUM(D114:D116)</f>
        <v>3308000</v>
      </c>
      <c r="E113" s="9">
        <f>SUM(E114:E116)</f>
        <v>9000</v>
      </c>
      <c r="F113" s="10">
        <f>SUM(D113-E113)</f>
        <v>3299000</v>
      </c>
      <c r="G113" s="19"/>
    </row>
    <row r="114" spans="1:7" ht="15" customHeight="1" x14ac:dyDescent="0.15">
      <c r="A114" s="4"/>
      <c r="B114" s="5" t="s">
        <v>123</v>
      </c>
      <c r="C114" s="6"/>
      <c r="D114" s="9">
        <f>SUM(地域拠点!D107,介護拠点!D62)</f>
        <v>3302000</v>
      </c>
      <c r="E114" s="9">
        <f>SUM(地域拠点!E107,介護拠点!E62)</f>
        <v>3000</v>
      </c>
      <c r="F114" s="10">
        <f t="shared" ref="F114:F120" si="3">SUM(D114-E114)</f>
        <v>3299000</v>
      </c>
      <c r="G114" s="8"/>
    </row>
    <row r="115" spans="1:7" ht="15" customHeight="1" x14ac:dyDescent="0.15">
      <c r="A115" s="4"/>
      <c r="B115" s="5" t="s">
        <v>124</v>
      </c>
      <c r="C115" s="6"/>
      <c r="D115" s="9">
        <f>SUM(地域拠点!D108,介護拠点!D63)</f>
        <v>3000</v>
      </c>
      <c r="E115" s="9">
        <f>SUM(地域拠点!E108,介護拠点!E63)</f>
        <v>3000</v>
      </c>
      <c r="F115" s="10">
        <f t="shared" si="3"/>
        <v>0</v>
      </c>
      <c r="G115" s="8"/>
    </row>
    <row r="116" spans="1:7" ht="15" customHeight="1" x14ac:dyDescent="0.15">
      <c r="A116" s="4"/>
      <c r="B116" s="5" t="s">
        <v>45</v>
      </c>
      <c r="C116" s="6"/>
      <c r="D116" s="9">
        <f>SUM(地域拠点!D109,介護拠点!D64)</f>
        <v>3000</v>
      </c>
      <c r="E116" s="9">
        <f>SUM(地域拠点!E109,介護拠点!E64)</f>
        <v>3000</v>
      </c>
      <c r="F116" s="10">
        <f t="shared" si="3"/>
        <v>0</v>
      </c>
      <c r="G116" s="8"/>
    </row>
    <row r="117" spans="1:7" ht="15" customHeight="1" x14ac:dyDescent="0.15">
      <c r="A117" s="14" t="s">
        <v>125</v>
      </c>
      <c r="B117" s="15"/>
      <c r="C117" s="16"/>
      <c r="D117" s="9">
        <f>SUM(D118)</f>
        <v>3000</v>
      </c>
      <c r="E117" s="9">
        <f>SUM(E118)</f>
        <v>3000</v>
      </c>
      <c r="F117" s="10">
        <f t="shared" si="3"/>
        <v>0</v>
      </c>
      <c r="G117" s="19"/>
    </row>
    <row r="118" spans="1:7" ht="15" customHeight="1" x14ac:dyDescent="0.15">
      <c r="A118" s="11"/>
      <c r="B118" s="12" t="s">
        <v>125</v>
      </c>
      <c r="C118" s="13"/>
      <c r="D118" s="9">
        <f>SUM(地域拠点!D111,介護拠点!D66)</f>
        <v>3000</v>
      </c>
      <c r="E118" s="9">
        <f>SUM(地域拠点!E111,介護拠点!E66)</f>
        <v>3000</v>
      </c>
      <c r="F118" s="10">
        <f t="shared" si="3"/>
        <v>0</v>
      </c>
      <c r="G118" s="8"/>
    </row>
    <row r="119" spans="1:7" ht="15" customHeight="1" x14ac:dyDescent="0.15">
      <c r="A119" s="335" t="s">
        <v>46</v>
      </c>
      <c r="B119" s="335"/>
      <c r="C119" s="335"/>
      <c r="D119" s="9">
        <f>SUM(D113,D117)</f>
        <v>3311000</v>
      </c>
      <c r="E119" s="9">
        <f>SUM(E113,E117)</f>
        <v>12000</v>
      </c>
      <c r="F119" s="10">
        <f t="shared" si="3"/>
        <v>3299000</v>
      </c>
      <c r="G119" s="9"/>
    </row>
    <row r="120" spans="1:7" ht="15" customHeight="1" x14ac:dyDescent="0.15">
      <c r="A120" s="335" t="s">
        <v>47</v>
      </c>
      <c r="B120" s="335"/>
      <c r="C120" s="335"/>
      <c r="D120" s="9">
        <f>SUM(D109-D119)</f>
        <v>-3310000</v>
      </c>
      <c r="E120" s="9">
        <f>SUM(E109-E119)</f>
        <v>-11000</v>
      </c>
      <c r="F120" s="10">
        <f t="shared" si="3"/>
        <v>-3299000</v>
      </c>
      <c r="G120" s="9"/>
    </row>
    <row r="122" spans="1:7" ht="15" customHeight="1" x14ac:dyDescent="0.15">
      <c r="A122" s="2" t="s">
        <v>126</v>
      </c>
      <c r="B122" s="215"/>
      <c r="C122" s="215"/>
      <c r="D122" s="215"/>
      <c r="E122" s="215"/>
      <c r="F122" s="215"/>
      <c r="G122" s="215"/>
    </row>
    <row r="123" spans="1:7" ht="15" customHeight="1" x14ac:dyDescent="0.15">
      <c r="A123" s="2" t="s">
        <v>1</v>
      </c>
      <c r="B123" s="215"/>
      <c r="C123" s="215"/>
      <c r="D123" s="215"/>
      <c r="E123" s="215"/>
      <c r="F123" s="215"/>
      <c r="G123" s="240"/>
    </row>
    <row r="124" spans="1:7" ht="15" customHeight="1" x14ac:dyDescent="0.15">
      <c r="A124" s="335" t="s">
        <v>42</v>
      </c>
      <c r="B124" s="335"/>
      <c r="C124" s="335"/>
      <c r="D124" s="312" t="s">
        <v>438</v>
      </c>
      <c r="E124" s="309" t="s">
        <v>427</v>
      </c>
      <c r="F124" s="309" t="s">
        <v>3</v>
      </c>
      <c r="G124" s="18" t="s">
        <v>4</v>
      </c>
    </row>
    <row r="125" spans="1:7" ht="15" customHeight="1" x14ac:dyDescent="0.15">
      <c r="A125" s="4" t="s">
        <v>127</v>
      </c>
      <c r="B125" s="5"/>
      <c r="C125" s="6"/>
      <c r="D125" s="17">
        <f>SUM(D126)</f>
        <v>5998000</v>
      </c>
      <c r="E125" s="17">
        <f>SUM(E126)</f>
        <v>3847000</v>
      </c>
      <c r="F125" s="10">
        <f>SUM(D125-E125)</f>
        <v>2151000</v>
      </c>
      <c r="G125" s="19"/>
    </row>
    <row r="126" spans="1:7" ht="15" customHeight="1" x14ac:dyDescent="0.15">
      <c r="A126" s="11"/>
      <c r="B126" s="12" t="s">
        <v>128</v>
      </c>
      <c r="C126" s="13"/>
      <c r="D126" s="17">
        <f>SUM(地域拠点!D119)</f>
        <v>5998000</v>
      </c>
      <c r="E126" s="17">
        <f>SUM(地域拠点!E119)</f>
        <v>3847000</v>
      </c>
      <c r="F126" s="10">
        <f t="shared" ref="F126:F139" si="4">SUM(D126-E126)</f>
        <v>2151000</v>
      </c>
      <c r="G126" s="7"/>
    </row>
    <row r="127" spans="1:7" ht="15" customHeight="1" x14ac:dyDescent="0.15">
      <c r="A127" s="4" t="s">
        <v>129</v>
      </c>
      <c r="B127" s="5"/>
      <c r="C127" s="6"/>
      <c r="D127" s="17">
        <f>SUM(D128:D130)</f>
        <v>10000</v>
      </c>
      <c r="E127" s="17">
        <f>SUM(E128:E130)</f>
        <v>10000</v>
      </c>
      <c r="F127" s="10">
        <f t="shared" si="4"/>
        <v>0</v>
      </c>
      <c r="G127" s="8"/>
    </row>
    <row r="128" spans="1:7" ht="15" customHeight="1" x14ac:dyDescent="0.15">
      <c r="A128" s="4"/>
      <c r="B128" s="5" t="s">
        <v>130</v>
      </c>
      <c r="C128" s="6"/>
      <c r="D128" s="17">
        <f>SUM(地域拠点!D121,介護拠点!D74)</f>
        <v>4000</v>
      </c>
      <c r="E128" s="17">
        <f>SUM(地域拠点!E121,介護拠点!E74)</f>
        <v>4000</v>
      </c>
      <c r="F128" s="10">
        <f t="shared" si="4"/>
        <v>0</v>
      </c>
      <c r="G128" s="8"/>
    </row>
    <row r="129" spans="1:7" ht="15" customHeight="1" x14ac:dyDescent="0.15">
      <c r="A129" s="4"/>
      <c r="B129" s="5" t="s">
        <v>131</v>
      </c>
      <c r="C129" s="6"/>
      <c r="D129" s="17">
        <f>SUM(地域拠点!D122,介護拠点!D75)</f>
        <v>3000</v>
      </c>
      <c r="E129" s="17">
        <f>SUM(地域拠点!E122,介護拠点!E75)</f>
        <v>3000</v>
      </c>
      <c r="F129" s="10">
        <f t="shared" si="4"/>
        <v>0</v>
      </c>
      <c r="G129" s="8"/>
    </row>
    <row r="130" spans="1:7" ht="15" customHeight="1" x14ac:dyDescent="0.15">
      <c r="A130" s="11"/>
      <c r="B130" s="12" t="s">
        <v>132</v>
      </c>
      <c r="C130" s="13"/>
      <c r="D130" s="17">
        <f>SUM(地域拠点!D123,介護拠点!D76)</f>
        <v>3000</v>
      </c>
      <c r="E130" s="17">
        <f>SUM(地域拠点!E123,介護拠点!E76)</f>
        <v>3000</v>
      </c>
      <c r="F130" s="10">
        <f t="shared" si="4"/>
        <v>0</v>
      </c>
      <c r="G130" s="8"/>
    </row>
    <row r="131" spans="1:7" ht="15" customHeight="1" x14ac:dyDescent="0.15">
      <c r="A131" s="4" t="s">
        <v>133</v>
      </c>
      <c r="B131" s="5"/>
      <c r="C131" s="6"/>
      <c r="D131" s="10">
        <f>SUM(D132:D133)</f>
        <v>6000</v>
      </c>
      <c r="E131" s="10">
        <f>SUM(E132:E133)</f>
        <v>626000</v>
      </c>
      <c r="F131" s="10">
        <f t="shared" si="4"/>
        <v>-620000</v>
      </c>
      <c r="G131" s="19"/>
    </row>
    <row r="132" spans="1:7" ht="15" customHeight="1" x14ac:dyDescent="0.15">
      <c r="A132" s="4"/>
      <c r="B132" s="5" t="s">
        <v>134</v>
      </c>
      <c r="C132" s="6"/>
      <c r="D132" s="10">
        <f>SUM(介護拠点!D78)</f>
        <v>4000</v>
      </c>
      <c r="E132" s="10">
        <f>SUM(介護拠点!E78)</f>
        <v>624000</v>
      </c>
      <c r="F132" s="10">
        <f t="shared" si="4"/>
        <v>-620000</v>
      </c>
      <c r="G132" s="8"/>
    </row>
    <row r="133" spans="1:7" ht="15" customHeight="1" x14ac:dyDescent="0.15">
      <c r="A133" s="11"/>
      <c r="B133" s="12" t="s">
        <v>135</v>
      </c>
      <c r="C133" s="13"/>
      <c r="D133" s="10">
        <f>SUM(地域拠点!D125)</f>
        <v>2000</v>
      </c>
      <c r="E133" s="10">
        <f>SUM(地域拠点!E125)</f>
        <v>2000</v>
      </c>
      <c r="F133" s="10">
        <f t="shared" si="4"/>
        <v>0</v>
      </c>
      <c r="G133" s="7"/>
    </row>
    <row r="134" spans="1:7" ht="15" customHeight="1" x14ac:dyDescent="0.15">
      <c r="A134" s="4" t="s">
        <v>136</v>
      </c>
      <c r="B134" s="5"/>
      <c r="C134" s="6"/>
      <c r="D134" s="10">
        <f>SUM(D135:D138)</f>
        <v>8194000</v>
      </c>
      <c r="E134" s="10">
        <f>SUM(E135:E138)</f>
        <v>4397000</v>
      </c>
      <c r="F134" s="10">
        <f t="shared" si="4"/>
        <v>3797000</v>
      </c>
      <c r="G134" s="8"/>
    </row>
    <row r="135" spans="1:7" ht="15" customHeight="1" x14ac:dyDescent="0.15">
      <c r="A135" s="4"/>
      <c r="B135" s="5" t="s">
        <v>137</v>
      </c>
      <c r="C135" s="6"/>
      <c r="D135" s="10">
        <f>SUM(地域拠点!D127)</f>
        <v>1000000</v>
      </c>
      <c r="E135" s="10">
        <f>SUM(地域拠点!E127)</f>
        <v>1000000</v>
      </c>
      <c r="F135" s="10">
        <f t="shared" si="4"/>
        <v>0</v>
      </c>
      <c r="G135" s="8"/>
    </row>
    <row r="136" spans="1:7" ht="15" customHeight="1" x14ac:dyDescent="0.15">
      <c r="A136" s="4"/>
      <c r="B136" s="5" t="s">
        <v>138</v>
      </c>
      <c r="C136" s="6"/>
      <c r="D136" s="10">
        <f>SUM(地域拠点!D128)</f>
        <v>5996000</v>
      </c>
      <c r="E136" s="10">
        <f>SUM(地域拠点!E128)</f>
        <v>3225000</v>
      </c>
      <c r="F136" s="10">
        <f t="shared" si="4"/>
        <v>2771000</v>
      </c>
      <c r="G136" s="8"/>
    </row>
    <row r="137" spans="1:7" ht="15" customHeight="1" x14ac:dyDescent="0.15">
      <c r="A137" s="4"/>
      <c r="B137" s="5" t="s">
        <v>139</v>
      </c>
      <c r="C137" s="6"/>
      <c r="D137" s="10">
        <f>SUM(介護拠点!D93)</f>
        <v>1197000</v>
      </c>
      <c r="E137" s="10">
        <f>SUM(介護拠点!E93)</f>
        <v>171000</v>
      </c>
      <c r="F137" s="10">
        <f t="shared" si="4"/>
        <v>1026000</v>
      </c>
      <c r="G137" s="8"/>
    </row>
    <row r="138" spans="1:7" ht="15" customHeight="1" x14ac:dyDescent="0.15">
      <c r="A138" s="4"/>
      <c r="B138" s="5" t="s">
        <v>140</v>
      </c>
      <c r="C138" s="6"/>
      <c r="D138" s="10">
        <f>SUM(介護拠点!D94)</f>
        <v>1000</v>
      </c>
      <c r="E138" s="10">
        <f>SUM(介護拠点!E94)</f>
        <v>1000</v>
      </c>
      <c r="F138" s="10">
        <f t="shared" si="4"/>
        <v>0</v>
      </c>
      <c r="G138" s="7"/>
    </row>
    <row r="139" spans="1:7" ht="15" customHeight="1" x14ac:dyDescent="0.15">
      <c r="A139" s="335" t="s">
        <v>141</v>
      </c>
      <c r="B139" s="335"/>
      <c r="C139" s="335"/>
      <c r="D139" s="10">
        <f>SUM(D125,D127,D131,D134)</f>
        <v>14208000</v>
      </c>
      <c r="E139" s="10">
        <f>SUM(E125,E127,E131,E134)</f>
        <v>8880000</v>
      </c>
      <c r="F139" s="10">
        <f t="shared" si="4"/>
        <v>5328000</v>
      </c>
      <c r="G139" s="9"/>
    </row>
    <row r="141" spans="1:7" ht="15" customHeight="1" x14ac:dyDescent="0.15">
      <c r="A141" s="2" t="s">
        <v>27</v>
      </c>
      <c r="B141" s="215"/>
      <c r="C141" s="215"/>
      <c r="D141" s="215"/>
      <c r="E141" s="215"/>
      <c r="F141" s="215"/>
      <c r="G141" s="215"/>
    </row>
    <row r="142" spans="1:7" ht="15" customHeight="1" x14ac:dyDescent="0.15">
      <c r="A142" s="335" t="s">
        <v>2</v>
      </c>
      <c r="B142" s="335"/>
      <c r="C142" s="335"/>
      <c r="D142" s="312" t="s">
        <v>438</v>
      </c>
      <c r="E142" s="309" t="s">
        <v>427</v>
      </c>
      <c r="F142" s="309" t="s">
        <v>3</v>
      </c>
      <c r="G142" s="18" t="s">
        <v>4</v>
      </c>
    </row>
    <row r="143" spans="1:7" ht="15" customHeight="1" x14ac:dyDescent="0.15">
      <c r="A143" s="14" t="s">
        <v>142</v>
      </c>
      <c r="B143" s="15"/>
      <c r="C143" s="16"/>
      <c r="D143" s="9">
        <f>SUM(D144)</f>
        <v>1200000</v>
      </c>
      <c r="E143" s="9">
        <f>SUM(E144)</f>
        <v>1610000</v>
      </c>
      <c r="F143" s="10">
        <f>SUM(D143-E143)</f>
        <v>-410000</v>
      </c>
      <c r="G143" s="19"/>
    </row>
    <row r="144" spans="1:7" ht="15" customHeight="1" x14ac:dyDescent="0.15">
      <c r="A144" s="11"/>
      <c r="B144" s="12" t="s">
        <v>143</v>
      </c>
      <c r="C144" s="13"/>
      <c r="D144" s="9">
        <f>SUM(地域拠点!D134)</f>
        <v>1200000</v>
      </c>
      <c r="E144" s="9">
        <f>SUM(地域拠点!E134)</f>
        <v>1610000</v>
      </c>
      <c r="F144" s="10">
        <f t="shared" ref="F144:F164" si="5">SUM(D144-E144)</f>
        <v>-410000</v>
      </c>
      <c r="G144" s="7"/>
    </row>
    <row r="145" spans="1:7" ht="15" customHeight="1" x14ac:dyDescent="0.15">
      <c r="A145" s="4" t="s">
        <v>144</v>
      </c>
      <c r="B145" s="5"/>
      <c r="C145" s="6"/>
      <c r="D145" s="9">
        <f>SUM(D146:D148)</f>
        <v>6190000</v>
      </c>
      <c r="E145" s="9">
        <f>SUM(E146:E148)</f>
        <v>5786000</v>
      </c>
      <c r="F145" s="10">
        <f t="shared" si="5"/>
        <v>404000</v>
      </c>
      <c r="G145" s="8"/>
    </row>
    <row r="146" spans="1:7" ht="15" customHeight="1" x14ac:dyDescent="0.15">
      <c r="A146" s="4"/>
      <c r="B146" s="5" t="s">
        <v>407</v>
      </c>
      <c r="C146" s="6"/>
      <c r="D146" s="9">
        <f>SUM(地域拠点!D136,介護拠点!D87)</f>
        <v>5943000</v>
      </c>
      <c r="E146" s="9">
        <f>SUM(地域拠点!E136,介護拠点!E87)</f>
        <v>5781000</v>
      </c>
      <c r="F146" s="10">
        <f t="shared" si="5"/>
        <v>162000</v>
      </c>
      <c r="G146" s="8"/>
    </row>
    <row r="147" spans="1:7" ht="15" customHeight="1" x14ac:dyDescent="0.15">
      <c r="A147" s="4"/>
      <c r="B147" s="5" t="s">
        <v>146</v>
      </c>
      <c r="C147" s="6"/>
      <c r="D147" s="9">
        <f>SUM(介護拠点!D88)</f>
        <v>244000</v>
      </c>
      <c r="E147" s="9">
        <f>SUM(介護拠点!E88)</f>
        <v>2000</v>
      </c>
      <c r="F147" s="10">
        <f t="shared" si="5"/>
        <v>242000</v>
      </c>
      <c r="G147" s="8"/>
    </row>
    <row r="148" spans="1:7" ht="15" customHeight="1" x14ac:dyDescent="0.15">
      <c r="A148" s="4"/>
      <c r="B148" s="5" t="s">
        <v>147</v>
      </c>
      <c r="C148" s="6"/>
      <c r="D148" s="9">
        <f>SUM(地域拠点!D137,介護拠点!D89)</f>
        <v>3000</v>
      </c>
      <c r="E148" s="9">
        <f>SUM(地域拠点!E137,介護拠点!E89)</f>
        <v>3000</v>
      </c>
      <c r="F148" s="10">
        <f t="shared" si="5"/>
        <v>0</v>
      </c>
      <c r="G148" s="7"/>
    </row>
    <row r="149" spans="1:7" ht="15" customHeight="1" x14ac:dyDescent="0.15">
      <c r="A149" s="14" t="s">
        <v>148</v>
      </c>
      <c r="B149" s="15"/>
      <c r="C149" s="16"/>
      <c r="D149" s="9">
        <f>SUM(D150:D151)</f>
        <v>6000</v>
      </c>
      <c r="E149" s="9">
        <f>SUM(E150:E151)</f>
        <v>626000</v>
      </c>
      <c r="F149" s="10">
        <f t="shared" si="5"/>
        <v>-620000</v>
      </c>
      <c r="G149" s="8"/>
    </row>
    <row r="150" spans="1:7" ht="15" customHeight="1" x14ac:dyDescent="0.15">
      <c r="A150" s="4"/>
      <c r="B150" s="5" t="s">
        <v>149</v>
      </c>
      <c r="C150" s="6"/>
      <c r="D150" s="9">
        <f>SUM(介護拠点!D91)</f>
        <v>2000</v>
      </c>
      <c r="E150" s="9">
        <f>SUM(介護拠点!E91)</f>
        <v>2000</v>
      </c>
      <c r="F150" s="10">
        <f t="shared" si="5"/>
        <v>0</v>
      </c>
      <c r="G150" s="8"/>
    </row>
    <row r="151" spans="1:7" ht="15" customHeight="1" x14ac:dyDescent="0.15">
      <c r="A151" s="11"/>
      <c r="B151" s="12" t="s">
        <v>145</v>
      </c>
      <c r="C151" s="13"/>
      <c r="D151" s="9">
        <f>SUM(地域拠点!D139)</f>
        <v>4000</v>
      </c>
      <c r="E151" s="9">
        <f>SUM(地域拠点!E139)</f>
        <v>624000</v>
      </c>
      <c r="F151" s="10">
        <f t="shared" si="5"/>
        <v>-620000</v>
      </c>
      <c r="G151" s="8"/>
    </row>
    <row r="152" spans="1:7" ht="15" customHeight="1" x14ac:dyDescent="0.15">
      <c r="A152" s="4" t="s">
        <v>150</v>
      </c>
      <c r="B152" s="5"/>
      <c r="C152" s="6"/>
      <c r="D152" s="9">
        <f>SUM(D153:D158)</f>
        <v>8194000</v>
      </c>
      <c r="E152" s="9">
        <f>SUM(E153:E158)</f>
        <v>4397000</v>
      </c>
      <c r="F152" s="10">
        <f t="shared" si="5"/>
        <v>3797000</v>
      </c>
      <c r="G152" s="19"/>
    </row>
    <row r="153" spans="1:7" ht="15" customHeight="1" x14ac:dyDescent="0.15">
      <c r="A153" s="4"/>
      <c r="B153" s="5" t="s">
        <v>151</v>
      </c>
      <c r="C153" s="6"/>
      <c r="D153" s="9">
        <f>SUM(地域拠点!D141)</f>
        <v>5617000</v>
      </c>
      <c r="E153" s="9">
        <f>SUM(地域拠点!E141)</f>
        <v>2827000</v>
      </c>
      <c r="F153" s="10">
        <f t="shared" si="5"/>
        <v>2790000</v>
      </c>
      <c r="G153" s="8"/>
    </row>
    <row r="154" spans="1:7" ht="15" customHeight="1" x14ac:dyDescent="0.15">
      <c r="A154" s="4"/>
      <c r="B154" s="5" t="s">
        <v>152</v>
      </c>
      <c r="C154" s="6"/>
      <c r="D154" s="9">
        <f>SUM(地域拠点!D142)</f>
        <v>1069000</v>
      </c>
      <c r="E154" s="9">
        <f>SUM(地域拠点!E142)</f>
        <v>1088000</v>
      </c>
      <c r="F154" s="10">
        <f t="shared" si="5"/>
        <v>-19000</v>
      </c>
      <c r="G154" s="8"/>
    </row>
    <row r="155" spans="1:7" ht="15" customHeight="1" x14ac:dyDescent="0.15">
      <c r="A155" s="4"/>
      <c r="B155" s="5" t="s">
        <v>153</v>
      </c>
      <c r="C155" s="6"/>
      <c r="D155" s="9">
        <f>SUM(地域拠点!D143)</f>
        <v>90000</v>
      </c>
      <c r="E155" s="9">
        <f>SUM(地域拠点!E143)</f>
        <v>90000</v>
      </c>
      <c r="F155" s="10">
        <f t="shared" si="5"/>
        <v>0</v>
      </c>
      <c r="G155" s="8"/>
    </row>
    <row r="156" spans="1:7" ht="15" customHeight="1" x14ac:dyDescent="0.15">
      <c r="A156" s="4"/>
      <c r="B156" s="5" t="s">
        <v>154</v>
      </c>
      <c r="C156" s="6"/>
      <c r="D156" s="9">
        <f>SUM(地域拠点!D144)</f>
        <v>220000</v>
      </c>
      <c r="E156" s="9">
        <f>SUM(地域拠点!E144)</f>
        <v>220000</v>
      </c>
      <c r="F156" s="10">
        <f t="shared" si="5"/>
        <v>0</v>
      </c>
      <c r="G156" s="8"/>
    </row>
    <row r="157" spans="1:7" ht="15" customHeight="1" x14ac:dyDescent="0.15">
      <c r="A157" s="4"/>
      <c r="B157" s="5" t="s">
        <v>155</v>
      </c>
      <c r="C157" s="6"/>
      <c r="D157" s="9">
        <f>SUM(介護拠点!D93)</f>
        <v>1197000</v>
      </c>
      <c r="E157" s="9">
        <f>SUM(介護拠点!E93)</f>
        <v>171000</v>
      </c>
      <c r="F157" s="10">
        <f t="shared" si="5"/>
        <v>1026000</v>
      </c>
      <c r="G157" s="8"/>
    </row>
    <row r="158" spans="1:7" ht="15" customHeight="1" x14ac:dyDescent="0.15">
      <c r="A158" s="4"/>
      <c r="B158" s="5" t="s">
        <v>156</v>
      </c>
      <c r="C158" s="6"/>
      <c r="D158" s="9">
        <f>SUM(介護拠点!D94)</f>
        <v>1000</v>
      </c>
      <c r="E158" s="9">
        <f>SUM(介護拠点!E94)</f>
        <v>1000</v>
      </c>
      <c r="F158" s="10">
        <f t="shared" si="5"/>
        <v>0</v>
      </c>
      <c r="G158" s="7"/>
    </row>
    <row r="159" spans="1:7" ht="15" customHeight="1" x14ac:dyDescent="0.15">
      <c r="A159" s="335" t="s">
        <v>157</v>
      </c>
      <c r="B159" s="335"/>
      <c r="C159" s="335"/>
      <c r="D159" s="9">
        <f>SUM(D143,D145,D149,D152)</f>
        <v>15590000</v>
      </c>
      <c r="E159" s="9">
        <f>SUM(E143,E145,E149,E152)</f>
        <v>12419000</v>
      </c>
      <c r="F159" s="10">
        <f t="shared" si="5"/>
        <v>3171000</v>
      </c>
      <c r="G159" s="8"/>
    </row>
    <row r="160" spans="1:7" ht="15" customHeight="1" x14ac:dyDescent="0.15">
      <c r="A160" s="335" t="s">
        <v>158</v>
      </c>
      <c r="B160" s="335"/>
      <c r="C160" s="335"/>
      <c r="D160" s="9">
        <f>SUM(D139-D159)</f>
        <v>-1382000</v>
      </c>
      <c r="E160" s="9">
        <f>SUM(E139-E159)</f>
        <v>-3539000</v>
      </c>
      <c r="F160" s="10">
        <f t="shared" si="5"/>
        <v>2157000</v>
      </c>
      <c r="G160" s="19"/>
    </row>
    <row r="161" spans="1:7" ht="15" customHeight="1" x14ac:dyDescent="0.15">
      <c r="A161" s="335" t="s">
        <v>159</v>
      </c>
      <c r="B161" s="335"/>
      <c r="C161" s="335"/>
      <c r="D161" s="9">
        <f>SUM(地域拠点!D147,介護拠点!D97)</f>
        <v>150000</v>
      </c>
      <c r="E161" s="9">
        <f>SUM(地域拠点!E147,介護拠点!E97)</f>
        <v>150000</v>
      </c>
      <c r="F161" s="10">
        <f t="shared" si="5"/>
        <v>0</v>
      </c>
      <c r="G161" s="9"/>
    </row>
    <row r="162" spans="1:7" ht="15" customHeight="1" x14ac:dyDescent="0.15">
      <c r="A162" s="343" t="s">
        <v>160</v>
      </c>
      <c r="B162" s="343"/>
      <c r="C162" s="343"/>
      <c r="D162" s="9">
        <f>SUM(D102,D120,D160-D161)</f>
        <v>0</v>
      </c>
      <c r="E162" s="9">
        <f>SUM(E102,E120,E160-E161)</f>
        <v>-162000</v>
      </c>
      <c r="F162" s="10">
        <f t="shared" si="5"/>
        <v>162000</v>
      </c>
      <c r="G162" s="9"/>
    </row>
    <row r="163" spans="1:7" ht="15" customHeight="1" x14ac:dyDescent="0.15">
      <c r="A163" s="335" t="s">
        <v>48</v>
      </c>
      <c r="B163" s="335"/>
      <c r="C163" s="335"/>
      <c r="D163" s="9">
        <f>SUM(地域拠点!D149,介護拠点!D99)</f>
        <v>0</v>
      </c>
      <c r="E163" s="9">
        <f>SUM(地域拠点!E149,介護拠点!E99)</f>
        <v>162000</v>
      </c>
      <c r="F163" s="10">
        <f t="shared" si="5"/>
        <v>-162000</v>
      </c>
      <c r="G163" s="9"/>
    </row>
    <row r="164" spans="1:7" ht="15" customHeight="1" x14ac:dyDescent="0.15">
      <c r="A164" s="335" t="s">
        <v>49</v>
      </c>
      <c r="B164" s="335"/>
      <c r="C164" s="335"/>
      <c r="D164" s="9">
        <f>SUM(D162:D163)</f>
        <v>0</v>
      </c>
      <c r="E164" s="9">
        <f>SUM(E162:E163)</f>
        <v>0</v>
      </c>
      <c r="F164" s="10">
        <f t="shared" si="5"/>
        <v>0</v>
      </c>
      <c r="G164" s="7"/>
    </row>
  </sheetData>
  <mergeCells count="20">
    <mergeCell ref="A160:C160"/>
    <mergeCell ref="A161:C161"/>
    <mergeCell ref="A162:C162"/>
    <mergeCell ref="A163:C163"/>
    <mergeCell ref="A164:C164"/>
    <mergeCell ref="A1:G1"/>
    <mergeCell ref="A119:C119"/>
    <mergeCell ref="A120:C120"/>
    <mergeCell ref="A124:C124"/>
    <mergeCell ref="A139:C139"/>
    <mergeCell ref="A142:C142"/>
    <mergeCell ref="A159:C159"/>
    <mergeCell ref="A5:C5"/>
    <mergeCell ref="A41:C41"/>
    <mergeCell ref="A44:C44"/>
    <mergeCell ref="A101:C101"/>
    <mergeCell ref="A102:C102"/>
    <mergeCell ref="A106:C106"/>
    <mergeCell ref="A109:C109"/>
    <mergeCell ref="A112:C112"/>
  </mergeCells>
  <phoneticPr fontId="6"/>
  <pageMargins left="0.70866141732283472" right="0.55118110236220474" top="0.78740157480314965" bottom="0.74803149606299213" header="0.31496062992125984" footer="0.31496062992125984"/>
  <pageSetup paperSize="9" scale="85" orientation="portrait" horizontalDpi="4294967294" verticalDpi="0" r:id="rId1"/>
  <rowBreaks count="2" manualBreakCount="2">
    <brk id="63" max="16383" man="1"/>
    <brk id="121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0"/>
  <sheetViews>
    <sheetView view="pageBreakPreview" topLeftCell="A127" zoomScaleNormal="100" zoomScaleSheetLayoutView="100" workbookViewId="0">
      <selection activeCell="A4" sqref="A4:B5"/>
    </sheetView>
  </sheetViews>
  <sheetFormatPr defaultRowHeight="15.75" customHeight="1" x14ac:dyDescent="0.15"/>
  <cols>
    <col min="1" max="1" width="5.5" customWidth="1"/>
    <col min="2" max="2" width="3.75" customWidth="1"/>
    <col min="3" max="3" width="35.125" customWidth="1"/>
    <col min="4" max="6" width="14.25" customWidth="1"/>
    <col min="7" max="7" width="25.875" customWidth="1"/>
    <col min="8" max="8" width="9.875" customWidth="1"/>
  </cols>
  <sheetData>
    <row r="1" spans="1:7" ht="15.75" customHeight="1" x14ac:dyDescent="0.15">
      <c r="A1" s="344" t="s">
        <v>431</v>
      </c>
      <c r="B1" s="344"/>
      <c r="C1" s="344"/>
      <c r="D1" s="344"/>
      <c r="E1" s="344"/>
      <c r="F1" s="344"/>
      <c r="G1" s="344"/>
    </row>
    <row r="2" spans="1:7" ht="15.75" customHeight="1" x14ac:dyDescent="0.15">
      <c r="A2" s="183"/>
      <c r="B2" s="183"/>
      <c r="C2" s="183"/>
      <c r="D2" s="183"/>
      <c r="E2" s="183"/>
      <c r="F2" s="183"/>
      <c r="G2" s="3" t="s">
        <v>225</v>
      </c>
    </row>
    <row r="3" spans="1:7" ht="15.75" customHeight="1" x14ac:dyDescent="0.15">
      <c r="A3" s="2" t="s">
        <v>76</v>
      </c>
      <c r="B3" s="1"/>
      <c r="C3" s="1"/>
      <c r="D3" s="1"/>
      <c r="E3" s="1"/>
      <c r="F3" s="1"/>
      <c r="G3" s="1"/>
    </row>
    <row r="4" spans="1:7" ht="15.75" customHeight="1" x14ac:dyDescent="0.15">
      <c r="A4" s="2" t="s">
        <v>1</v>
      </c>
      <c r="B4" s="1"/>
      <c r="C4" s="1"/>
      <c r="D4" s="1"/>
      <c r="E4" s="1"/>
      <c r="F4" s="1"/>
      <c r="G4" s="1"/>
    </row>
    <row r="5" spans="1:7" ht="15.75" customHeight="1" x14ac:dyDescent="0.15">
      <c r="A5" s="335" t="s">
        <v>2</v>
      </c>
      <c r="B5" s="335"/>
      <c r="C5" s="335"/>
      <c r="D5" s="312" t="s">
        <v>438</v>
      </c>
      <c r="E5" s="309" t="s">
        <v>427</v>
      </c>
      <c r="F5" s="309" t="s">
        <v>3</v>
      </c>
      <c r="G5" s="182" t="s">
        <v>4</v>
      </c>
    </row>
    <row r="6" spans="1:7" ht="15.75" customHeight="1" x14ac:dyDescent="0.15">
      <c r="A6" s="4" t="s">
        <v>5</v>
      </c>
      <c r="B6" s="5"/>
      <c r="C6" s="6"/>
      <c r="D6" s="7">
        <f>SUM(D7:D8)</f>
        <v>4480000</v>
      </c>
      <c r="E6" s="7">
        <f>SUM(E7:E8)</f>
        <v>4450000</v>
      </c>
      <c r="F6" s="7">
        <f>SUM(D6-E6)</f>
        <v>30000</v>
      </c>
      <c r="G6" s="8"/>
    </row>
    <row r="7" spans="1:7" ht="15.75" customHeight="1" x14ac:dyDescent="0.15">
      <c r="A7" s="4"/>
      <c r="B7" s="6" t="s">
        <v>6</v>
      </c>
      <c r="D7" s="7">
        <f>法人!D7</f>
        <v>3980000</v>
      </c>
      <c r="E7" s="7">
        <f>法人!E7</f>
        <v>3980000</v>
      </c>
      <c r="F7" s="7">
        <f t="shared" ref="F7:F34" si="0">SUM(D7-E7)</f>
        <v>0</v>
      </c>
      <c r="G7" s="242" t="s">
        <v>379</v>
      </c>
    </row>
    <row r="8" spans="1:7" ht="15.75" customHeight="1" x14ac:dyDescent="0.15">
      <c r="A8" s="11"/>
      <c r="B8" s="13" t="s">
        <v>7</v>
      </c>
      <c r="D8" s="7">
        <f>法人!D8</f>
        <v>500000</v>
      </c>
      <c r="E8" s="7">
        <f>法人!E8</f>
        <v>470000</v>
      </c>
      <c r="F8" s="7">
        <f t="shared" si="0"/>
        <v>30000</v>
      </c>
      <c r="G8" s="243" t="s">
        <v>380</v>
      </c>
    </row>
    <row r="9" spans="1:7" ht="15.75" customHeight="1" x14ac:dyDescent="0.15">
      <c r="A9" s="14" t="s">
        <v>8</v>
      </c>
      <c r="B9" s="15"/>
      <c r="C9" s="16"/>
      <c r="D9" s="9">
        <f>SUM(D10)</f>
        <v>1200000</v>
      </c>
      <c r="E9" s="9">
        <f>SUM(E10)</f>
        <v>1200000</v>
      </c>
      <c r="F9" s="7">
        <f t="shared" si="0"/>
        <v>0</v>
      </c>
      <c r="G9" s="19"/>
    </row>
    <row r="10" spans="1:7" ht="15.75" customHeight="1" x14ac:dyDescent="0.15">
      <c r="A10" s="11"/>
      <c r="B10" s="13" t="s">
        <v>8</v>
      </c>
      <c r="D10" s="9">
        <f>梨の実!D7</f>
        <v>1200000</v>
      </c>
      <c r="E10" s="9">
        <f>梨の実!E7</f>
        <v>1200000</v>
      </c>
      <c r="F10" s="7">
        <f t="shared" si="0"/>
        <v>0</v>
      </c>
      <c r="G10" s="7"/>
    </row>
    <row r="11" spans="1:7" ht="15.75" customHeight="1" x14ac:dyDescent="0.15">
      <c r="A11" s="14" t="s">
        <v>9</v>
      </c>
      <c r="B11" s="15"/>
      <c r="C11" s="16"/>
      <c r="D11" s="9">
        <f>SUM(D12,D13,D16)</f>
        <v>33326000</v>
      </c>
      <c r="E11" s="9">
        <f>SUM(E12,E13,E16)</f>
        <v>33987000</v>
      </c>
      <c r="F11" s="7">
        <f t="shared" si="0"/>
        <v>-661000</v>
      </c>
      <c r="G11" s="8"/>
    </row>
    <row r="12" spans="1:7" ht="15.75" customHeight="1" x14ac:dyDescent="0.15">
      <c r="A12" s="4"/>
      <c r="B12" s="5" t="s">
        <v>65</v>
      </c>
      <c r="C12" s="6"/>
      <c r="D12" s="9">
        <f>SUM(法人!D10)</f>
        <v>1000</v>
      </c>
      <c r="E12" s="9">
        <f>SUM(法人!E10)</f>
        <v>1000</v>
      </c>
      <c r="F12" s="7">
        <f t="shared" si="0"/>
        <v>0</v>
      </c>
      <c r="G12" s="8"/>
    </row>
    <row r="13" spans="1:7" ht="15.75" customHeight="1" x14ac:dyDescent="0.15">
      <c r="A13" s="4"/>
      <c r="B13" s="5" t="s">
        <v>10</v>
      </c>
      <c r="C13" s="6"/>
      <c r="D13" s="9">
        <f>SUM(D14:D15)</f>
        <v>30535000</v>
      </c>
      <c r="E13" s="9">
        <f>SUM(E14:E15)</f>
        <v>31166000</v>
      </c>
      <c r="F13" s="7">
        <f t="shared" si="0"/>
        <v>-631000</v>
      </c>
      <c r="G13" s="8"/>
    </row>
    <row r="14" spans="1:7" ht="15.75" customHeight="1" x14ac:dyDescent="0.15">
      <c r="A14" s="4"/>
      <c r="B14" s="5"/>
      <c r="C14" s="6" t="s">
        <v>11</v>
      </c>
      <c r="D14" s="9">
        <f>SUM(法人!D12)</f>
        <v>28108000</v>
      </c>
      <c r="E14" s="9">
        <f>SUM(法人!E12)</f>
        <v>28736000</v>
      </c>
      <c r="F14" s="7">
        <f t="shared" si="0"/>
        <v>-628000</v>
      </c>
      <c r="G14" s="8"/>
    </row>
    <row r="15" spans="1:7" ht="15.75" customHeight="1" x14ac:dyDescent="0.15">
      <c r="A15" s="4"/>
      <c r="B15" s="5"/>
      <c r="C15" s="6" t="s">
        <v>12</v>
      </c>
      <c r="D15" s="9">
        <f>SUM(法人!D13)</f>
        <v>2427000</v>
      </c>
      <c r="E15" s="9">
        <f>SUM(法人!E13)</f>
        <v>2430000</v>
      </c>
      <c r="F15" s="7">
        <f t="shared" si="0"/>
        <v>-3000</v>
      </c>
      <c r="G15" s="8"/>
    </row>
    <row r="16" spans="1:7" ht="15.75" customHeight="1" x14ac:dyDescent="0.15">
      <c r="A16" s="4"/>
      <c r="B16" s="6" t="s">
        <v>18</v>
      </c>
      <c r="C16" s="6"/>
      <c r="D16" s="9">
        <f>SUM(D17:D19)</f>
        <v>2790000</v>
      </c>
      <c r="E16" s="9">
        <f>SUM(E17:E19)</f>
        <v>2820000</v>
      </c>
      <c r="F16" s="7">
        <f t="shared" si="0"/>
        <v>-30000</v>
      </c>
      <c r="G16" s="242"/>
    </row>
    <row r="17" spans="1:7" ht="15.75" customHeight="1" x14ac:dyDescent="0.15">
      <c r="A17" s="4"/>
      <c r="B17" s="5"/>
      <c r="C17" s="6" t="s">
        <v>63</v>
      </c>
      <c r="D17" s="9">
        <f>SUM(共募!D8)</f>
        <v>2020000</v>
      </c>
      <c r="E17" s="9">
        <f>SUM(共募!E8)</f>
        <v>2050000</v>
      </c>
      <c r="F17" s="7">
        <f t="shared" si="0"/>
        <v>-30000</v>
      </c>
      <c r="G17" s="242" t="s">
        <v>381</v>
      </c>
    </row>
    <row r="18" spans="1:7" ht="15.75" customHeight="1" x14ac:dyDescent="0.15">
      <c r="A18" s="4"/>
      <c r="B18" s="5"/>
      <c r="C18" s="6" t="s">
        <v>67</v>
      </c>
      <c r="D18" s="9">
        <f>SUM(共募!D9)</f>
        <v>750000</v>
      </c>
      <c r="E18" s="9">
        <f>SUM(共募!E9)</f>
        <v>750000</v>
      </c>
      <c r="F18" s="7">
        <f t="shared" si="0"/>
        <v>0</v>
      </c>
      <c r="G18" s="242" t="s">
        <v>382</v>
      </c>
    </row>
    <row r="19" spans="1:7" ht="15.75" customHeight="1" x14ac:dyDescent="0.15">
      <c r="A19" s="4"/>
      <c r="B19" s="5"/>
      <c r="C19" s="6" t="s">
        <v>68</v>
      </c>
      <c r="D19" s="9">
        <f>SUM(共募!D10)</f>
        <v>20000</v>
      </c>
      <c r="E19" s="9">
        <f>SUM(共募!E10)</f>
        <v>20000</v>
      </c>
      <c r="F19" s="7">
        <f t="shared" si="0"/>
        <v>0</v>
      </c>
      <c r="G19" s="242"/>
    </row>
    <row r="20" spans="1:7" ht="15.75" customHeight="1" x14ac:dyDescent="0.15">
      <c r="A20" s="14" t="s">
        <v>13</v>
      </c>
      <c r="B20" s="15"/>
      <c r="C20" s="16"/>
      <c r="D20" s="17">
        <f>SUM(D21:D23)</f>
        <v>55372000</v>
      </c>
      <c r="E20" s="17">
        <f>SUM(E21:E23)</f>
        <v>42997000</v>
      </c>
      <c r="F20" s="7">
        <f t="shared" si="0"/>
        <v>12375000</v>
      </c>
      <c r="G20" s="19"/>
    </row>
    <row r="21" spans="1:7" ht="15.75" customHeight="1" x14ac:dyDescent="0.15">
      <c r="A21" s="4"/>
      <c r="B21" s="5" t="s">
        <v>14</v>
      </c>
      <c r="C21" s="6"/>
      <c r="D21" s="17">
        <f>SUM(地域!D7,学童!D7)</f>
        <v>54882000</v>
      </c>
      <c r="E21" s="17">
        <f>SUM(地域!E7,学童!E7)</f>
        <v>42762000</v>
      </c>
      <c r="F21" s="7">
        <f t="shared" si="0"/>
        <v>12120000</v>
      </c>
      <c r="G21" s="242" t="s">
        <v>390</v>
      </c>
    </row>
    <row r="22" spans="1:7" ht="15.75" customHeight="1" x14ac:dyDescent="0.15">
      <c r="A22" s="4"/>
      <c r="B22" s="5" t="s">
        <v>15</v>
      </c>
      <c r="C22" s="6"/>
      <c r="D22" s="17">
        <f>SUM(法人!D14,貸付!D7)</f>
        <v>340000</v>
      </c>
      <c r="E22" s="17">
        <f>SUM(法人!E14,貸付!E7)</f>
        <v>85000</v>
      </c>
      <c r="F22" s="7">
        <f t="shared" si="0"/>
        <v>255000</v>
      </c>
      <c r="G22" s="242" t="s">
        <v>443</v>
      </c>
    </row>
    <row r="23" spans="1:7" ht="15.75" customHeight="1" x14ac:dyDescent="0.15">
      <c r="A23" s="11"/>
      <c r="B23" s="12" t="s">
        <v>69</v>
      </c>
      <c r="C23" s="13"/>
      <c r="D23" s="17">
        <f>SUM(共募!D12)</f>
        <v>150000</v>
      </c>
      <c r="E23" s="17">
        <f>SUM(共募!E12)</f>
        <v>150000</v>
      </c>
      <c r="F23" s="7">
        <f t="shared" si="0"/>
        <v>0</v>
      </c>
      <c r="G23" s="242" t="s">
        <v>418</v>
      </c>
    </row>
    <row r="24" spans="1:7" ht="15.75" customHeight="1" x14ac:dyDescent="0.15">
      <c r="A24" s="4" t="s">
        <v>16</v>
      </c>
      <c r="B24" s="5"/>
      <c r="C24" s="5"/>
      <c r="D24" s="9">
        <f>SUM(D25)</f>
        <v>1200000</v>
      </c>
      <c r="E24" s="9">
        <f>SUM(E25)</f>
        <v>1200000</v>
      </c>
      <c r="F24" s="7">
        <f t="shared" si="0"/>
        <v>0</v>
      </c>
      <c r="G24" s="244"/>
    </row>
    <row r="25" spans="1:7" ht="15.75" customHeight="1" x14ac:dyDescent="0.15">
      <c r="A25" s="4"/>
      <c r="B25" s="5" t="s">
        <v>17</v>
      </c>
      <c r="D25" s="9">
        <f>SUM(貸付!D9)</f>
        <v>1200000</v>
      </c>
      <c r="E25" s="9">
        <f>SUM(貸付!E9)</f>
        <v>1200000</v>
      </c>
      <c r="F25" s="7">
        <f t="shared" si="0"/>
        <v>0</v>
      </c>
      <c r="G25" s="242" t="s">
        <v>383</v>
      </c>
    </row>
    <row r="26" spans="1:7" ht="15.75" customHeight="1" x14ac:dyDescent="0.15">
      <c r="A26" s="14" t="s">
        <v>70</v>
      </c>
      <c r="B26" s="15"/>
      <c r="C26" s="16"/>
      <c r="D26" s="9">
        <f>SUM(D27:D29)</f>
        <v>821000</v>
      </c>
      <c r="E26" s="9">
        <f>SUM(E27:E29)</f>
        <v>821000</v>
      </c>
      <c r="F26" s="7">
        <f t="shared" si="0"/>
        <v>0</v>
      </c>
      <c r="G26" s="244"/>
    </row>
    <row r="27" spans="1:7" ht="15.75" customHeight="1" x14ac:dyDescent="0.15">
      <c r="A27" s="4"/>
      <c r="B27" s="5" t="s">
        <v>71</v>
      </c>
      <c r="C27" s="6"/>
      <c r="D27" s="9">
        <f>SUM(法人!D17)</f>
        <v>651000</v>
      </c>
      <c r="E27" s="9">
        <f>SUM(法人!E17)</f>
        <v>651000</v>
      </c>
      <c r="F27" s="7">
        <f t="shared" si="0"/>
        <v>0</v>
      </c>
      <c r="G27" s="242" t="s">
        <v>384</v>
      </c>
    </row>
    <row r="28" spans="1:7" ht="15.75" customHeight="1" x14ac:dyDescent="0.15">
      <c r="A28" s="4"/>
      <c r="B28" s="5" t="s">
        <v>72</v>
      </c>
      <c r="C28" s="6"/>
      <c r="D28" s="9">
        <f>SUM(法人!D18)</f>
        <v>150000</v>
      </c>
      <c r="E28" s="9">
        <f>SUM(法人!E18)</f>
        <v>140000</v>
      </c>
      <c r="F28" s="7">
        <f t="shared" si="0"/>
        <v>10000</v>
      </c>
      <c r="G28" s="242" t="s">
        <v>410</v>
      </c>
    </row>
    <row r="29" spans="1:7" ht="15.75" customHeight="1" x14ac:dyDescent="0.15">
      <c r="A29" s="11"/>
      <c r="B29" s="12" t="s">
        <v>73</v>
      </c>
      <c r="C29" s="13"/>
      <c r="D29" s="9">
        <f>SUM(法人!D19)</f>
        <v>20000</v>
      </c>
      <c r="E29" s="9">
        <f>SUM(法人!E19)</f>
        <v>30000</v>
      </c>
      <c r="F29" s="7">
        <f t="shared" si="0"/>
        <v>-10000</v>
      </c>
      <c r="G29" s="242"/>
    </row>
    <row r="30" spans="1:7" ht="15.75" customHeight="1" x14ac:dyDescent="0.15">
      <c r="A30" s="14" t="s">
        <v>26</v>
      </c>
      <c r="B30" s="15"/>
      <c r="C30" s="16"/>
      <c r="D30" s="9">
        <f>SUM(D31)</f>
        <v>422000</v>
      </c>
      <c r="E30" s="9">
        <f>SUM(E31)</f>
        <v>445000</v>
      </c>
      <c r="F30" s="7">
        <f t="shared" si="0"/>
        <v>-23000</v>
      </c>
      <c r="G30" s="244"/>
    </row>
    <row r="31" spans="1:7" ht="15.75" customHeight="1" x14ac:dyDescent="0.15">
      <c r="A31" s="11"/>
      <c r="B31" s="12" t="s">
        <v>26</v>
      </c>
      <c r="C31" s="13"/>
      <c r="D31" s="9">
        <f>SUM(法人!D21,貸付!D11,心配!D7,梨の実!D9)</f>
        <v>422000</v>
      </c>
      <c r="E31" s="9">
        <f>SUM(法人!E21,貸付!E11,心配!E7,梨の実!E9)</f>
        <v>445000</v>
      </c>
      <c r="F31" s="7">
        <f t="shared" si="0"/>
        <v>-23000</v>
      </c>
      <c r="G31" s="8" t="s">
        <v>449</v>
      </c>
    </row>
    <row r="32" spans="1:7" ht="15.75" customHeight="1" x14ac:dyDescent="0.15">
      <c r="A32" s="4" t="s">
        <v>25</v>
      </c>
      <c r="B32" s="5"/>
      <c r="C32" s="5"/>
      <c r="D32" s="9">
        <f>SUM(D33)</f>
        <v>2000</v>
      </c>
      <c r="E32" s="9">
        <f>SUM(E33)</f>
        <v>2000</v>
      </c>
      <c r="F32" s="7">
        <f t="shared" si="0"/>
        <v>0</v>
      </c>
      <c r="G32" s="19"/>
    </row>
    <row r="33" spans="1:7" ht="15.75" customHeight="1" x14ac:dyDescent="0.15">
      <c r="A33" s="4"/>
      <c r="B33" s="5" t="s">
        <v>25</v>
      </c>
      <c r="D33" s="9">
        <f>SUM(法人!D23,共募!D14)</f>
        <v>2000</v>
      </c>
      <c r="E33" s="9">
        <f>SUM(法人!E23,共募!E14)</f>
        <v>2000</v>
      </c>
      <c r="F33" s="7">
        <f t="shared" si="0"/>
        <v>0</v>
      </c>
      <c r="G33" s="8"/>
    </row>
    <row r="34" spans="1:7" ht="15.75" customHeight="1" x14ac:dyDescent="0.15">
      <c r="A34" s="335" t="s">
        <v>118</v>
      </c>
      <c r="B34" s="335"/>
      <c r="C34" s="335"/>
      <c r="D34" s="9">
        <f>SUM(D6,D9,D11,D20,D24,D26,D30,D32)</f>
        <v>96823000</v>
      </c>
      <c r="E34" s="9">
        <f>SUM(E6,E9,E11,E20,E24,E26,E30,E32)</f>
        <v>85102000</v>
      </c>
      <c r="F34" s="7">
        <f t="shared" si="0"/>
        <v>11721000</v>
      </c>
      <c r="G34" s="9"/>
    </row>
    <row r="36" spans="1:7" ht="15.75" customHeight="1" x14ac:dyDescent="0.15">
      <c r="A36" s="2" t="s">
        <v>27</v>
      </c>
      <c r="B36" s="1"/>
      <c r="C36" s="1"/>
      <c r="D36" s="1"/>
      <c r="E36" s="1"/>
      <c r="F36" s="1"/>
      <c r="G36" s="3"/>
    </row>
    <row r="37" spans="1:7" ht="15.75" customHeight="1" x14ac:dyDescent="0.15">
      <c r="A37" s="335" t="s">
        <v>2</v>
      </c>
      <c r="B37" s="335"/>
      <c r="C37" s="335"/>
      <c r="D37" s="312" t="s">
        <v>438</v>
      </c>
      <c r="E37" s="309" t="s">
        <v>427</v>
      </c>
      <c r="F37" s="309" t="s">
        <v>3</v>
      </c>
      <c r="G37" s="18" t="s">
        <v>4</v>
      </c>
    </row>
    <row r="38" spans="1:7" ht="15.75" customHeight="1" x14ac:dyDescent="0.15">
      <c r="A38" s="14" t="s">
        <v>28</v>
      </c>
      <c r="B38" s="15"/>
      <c r="C38" s="15"/>
      <c r="D38" s="9">
        <f>SUM(D39:D44)</f>
        <v>77109000</v>
      </c>
      <c r="E38" s="9">
        <f>SUM(E39:E44)</f>
        <v>66855000</v>
      </c>
      <c r="F38" s="10">
        <f>SUM(D38-E38)</f>
        <v>10254000</v>
      </c>
      <c r="G38" s="19"/>
    </row>
    <row r="39" spans="1:7" ht="15.75" customHeight="1" x14ac:dyDescent="0.15">
      <c r="A39" s="4"/>
      <c r="B39" s="5" t="s">
        <v>78</v>
      </c>
      <c r="D39" s="9">
        <f>SUM(法人!D29)</f>
        <v>510000</v>
      </c>
      <c r="E39" s="9">
        <f>SUM(法人!E29)</f>
        <v>510000</v>
      </c>
      <c r="F39" s="10">
        <f t="shared" ref="F39:F95" si="1">SUM(D39-E39)</f>
        <v>0</v>
      </c>
      <c r="G39" s="8"/>
    </row>
    <row r="40" spans="1:7" ht="15.75" customHeight="1" x14ac:dyDescent="0.15">
      <c r="A40" s="4"/>
      <c r="B40" s="5" t="s">
        <v>79</v>
      </c>
      <c r="D40" s="9">
        <f>SUM(法人!D30,地域!D15,学童!D13)</f>
        <v>37977000</v>
      </c>
      <c r="E40" s="9">
        <f>SUM(法人!E30,地域!E15,学童!E13)</f>
        <v>34409000</v>
      </c>
      <c r="F40" s="10">
        <f t="shared" si="1"/>
        <v>3568000</v>
      </c>
      <c r="G40" s="242" t="s">
        <v>365</v>
      </c>
    </row>
    <row r="41" spans="1:7" ht="15.75" customHeight="1" x14ac:dyDescent="0.15">
      <c r="A41" s="4"/>
      <c r="B41" s="5" t="s">
        <v>77</v>
      </c>
      <c r="D41" s="9">
        <f>SUM(法人!D31,地域!D16,学童!D14)</f>
        <v>10281000</v>
      </c>
      <c r="E41" s="9">
        <f>SUM(法人!E31,地域!E16,学童!E14)</f>
        <v>9176000</v>
      </c>
      <c r="F41" s="10">
        <f t="shared" si="1"/>
        <v>1105000</v>
      </c>
      <c r="G41" s="242" t="s">
        <v>366</v>
      </c>
    </row>
    <row r="42" spans="1:7" ht="15.75" customHeight="1" x14ac:dyDescent="0.15">
      <c r="A42" s="4"/>
      <c r="B42" s="5" t="s">
        <v>80</v>
      </c>
      <c r="D42" s="9">
        <f>SUM(法人!D32,地域!D17,学童!D15)</f>
        <v>20471000</v>
      </c>
      <c r="E42" s="9">
        <f>SUM(法人!E32,地域!E17,学童!E15)</f>
        <v>15952000</v>
      </c>
      <c r="F42" s="10">
        <f t="shared" si="1"/>
        <v>4519000</v>
      </c>
      <c r="G42" s="242" t="s">
        <v>444</v>
      </c>
    </row>
    <row r="43" spans="1:7" ht="15.75" customHeight="1" x14ac:dyDescent="0.15">
      <c r="A43" s="4"/>
      <c r="B43" s="5" t="s">
        <v>81</v>
      </c>
      <c r="D43" s="9">
        <f>SUM(法人!D33,地域!D18)</f>
        <v>2000</v>
      </c>
      <c r="E43" s="9">
        <f>SUM(法人!E33,地域!E18)</f>
        <v>2000</v>
      </c>
      <c r="F43" s="10">
        <f t="shared" si="1"/>
        <v>0</v>
      </c>
      <c r="G43" s="242"/>
    </row>
    <row r="44" spans="1:7" ht="15.75" customHeight="1" x14ac:dyDescent="0.15">
      <c r="A44" s="11"/>
      <c r="B44" s="12" t="s">
        <v>82</v>
      </c>
      <c r="C44" s="187"/>
      <c r="D44" s="9">
        <f>SUM(法人!D34,地域!D19,学童!D16)</f>
        <v>7868000</v>
      </c>
      <c r="E44" s="9">
        <f>SUM(法人!E34,地域!E19,学童!E16)</f>
        <v>6806000</v>
      </c>
      <c r="F44" s="10">
        <f t="shared" si="1"/>
        <v>1062000</v>
      </c>
      <c r="G44" s="243" t="s">
        <v>314</v>
      </c>
    </row>
    <row r="45" spans="1:7" ht="15.75" customHeight="1" x14ac:dyDescent="0.15">
      <c r="A45" s="14" t="s">
        <v>30</v>
      </c>
      <c r="B45" s="15"/>
      <c r="C45" s="281"/>
      <c r="D45" s="9">
        <f>SUM(D46:D56)</f>
        <v>6553000</v>
      </c>
      <c r="E45" s="9">
        <f>SUM(E46:E56)</f>
        <v>5697000</v>
      </c>
      <c r="F45" s="10">
        <f t="shared" si="1"/>
        <v>856000</v>
      </c>
      <c r="G45" s="244"/>
    </row>
    <row r="46" spans="1:7" ht="15.75" customHeight="1" x14ac:dyDescent="0.15">
      <c r="A46" s="4"/>
      <c r="B46" s="5" t="s">
        <v>83</v>
      </c>
      <c r="C46" s="222"/>
      <c r="D46" s="7">
        <f>SUM(法人!D36)</f>
        <v>2200000</v>
      </c>
      <c r="E46" s="7">
        <f>SUM(法人!E36)</f>
        <v>2175000</v>
      </c>
      <c r="F46" s="10">
        <f t="shared" si="1"/>
        <v>25000</v>
      </c>
      <c r="G46" s="242" t="s">
        <v>315</v>
      </c>
    </row>
    <row r="47" spans="1:7" ht="15.75" customHeight="1" x14ac:dyDescent="0.15">
      <c r="A47" s="4"/>
      <c r="B47" s="5" t="s">
        <v>84</v>
      </c>
      <c r="C47" s="222"/>
      <c r="D47" s="9">
        <f>SUM(法人!D37,学童!D18)</f>
        <v>172000</v>
      </c>
      <c r="E47" s="9">
        <f>SUM(法人!E37,学童!E18)</f>
        <v>116000</v>
      </c>
      <c r="F47" s="10">
        <f t="shared" si="1"/>
        <v>56000</v>
      </c>
      <c r="G47" s="242"/>
    </row>
    <row r="48" spans="1:7" ht="15.75" customHeight="1" x14ac:dyDescent="0.15">
      <c r="A48" s="4"/>
      <c r="B48" s="5" t="s">
        <v>85</v>
      </c>
      <c r="C48" s="222"/>
      <c r="D48" s="9">
        <f>SUM(法人!D38,地域!D21,学童!D19)</f>
        <v>47000</v>
      </c>
      <c r="E48" s="9">
        <f>SUM(法人!E38,地域!E21,学童!E19)</f>
        <v>37000</v>
      </c>
      <c r="F48" s="10">
        <f t="shared" si="1"/>
        <v>10000</v>
      </c>
      <c r="G48" s="242"/>
    </row>
    <row r="49" spans="1:7" ht="15.75" customHeight="1" x14ac:dyDescent="0.15">
      <c r="A49" s="4"/>
      <c r="B49" s="5" t="s">
        <v>86</v>
      </c>
      <c r="C49" s="222"/>
      <c r="D49" s="9">
        <f>SUM(法人!D39)</f>
        <v>1245000</v>
      </c>
      <c r="E49" s="9">
        <f>SUM(法人!E39)</f>
        <v>572000</v>
      </c>
      <c r="F49" s="10">
        <f t="shared" si="1"/>
        <v>673000</v>
      </c>
      <c r="G49" s="242" t="s">
        <v>450</v>
      </c>
    </row>
    <row r="50" spans="1:7" ht="15.75" customHeight="1" x14ac:dyDescent="0.15">
      <c r="A50" s="4"/>
      <c r="B50" s="5" t="s">
        <v>87</v>
      </c>
      <c r="C50" s="222"/>
      <c r="D50" s="9">
        <f>SUM(学童!D20)</f>
        <v>30000</v>
      </c>
      <c r="E50" s="9">
        <f>SUM(学童!E20)</f>
        <v>76000</v>
      </c>
      <c r="F50" s="10">
        <f t="shared" si="1"/>
        <v>-46000</v>
      </c>
      <c r="G50" s="267"/>
    </row>
    <row r="51" spans="1:7" ht="15.75" customHeight="1" x14ac:dyDescent="0.15">
      <c r="A51" s="4"/>
      <c r="B51" s="5" t="s">
        <v>88</v>
      </c>
      <c r="C51" s="222"/>
      <c r="D51" s="9">
        <f>SUM(学童!D21)</f>
        <v>0</v>
      </c>
      <c r="E51" s="9">
        <f>SUM(学童!E21)</f>
        <v>1000</v>
      </c>
      <c r="F51" s="10">
        <f t="shared" si="1"/>
        <v>-1000</v>
      </c>
      <c r="G51" s="318" t="s">
        <v>440</v>
      </c>
    </row>
    <row r="52" spans="1:7" ht="15.75" customHeight="1" x14ac:dyDescent="0.15">
      <c r="A52" s="4"/>
      <c r="B52" s="5" t="s">
        <v>89</v>
      </c>
      <c r="C52" s="222"/>
      <c r="D52" s="9">
        <f>SUM(法人!D40,共募!D20,貸付!D17)</f>
        <v>1047000</v>
      </c>
      <c r="E52" s="9">
        <f>SUM(法人!E40,共募!E20,貸付!E17)</f>
        <v>776000</v>
      </c>
      <c r="F52" s="10">
        <f t="shared" si="1"/>
        <v>271000</v>
      </c>
      <c r="G52" s="242" t="s">
        <v>344</v>
      </c>
    </row>
    <row r="53" spans="1:7" ht="15.75" customHeight="1" x14ac:dyDescent="0.15">
      <c r="A53" s="4"/>
      <c r="B53" s="5" t="s">
        <v>90</v>
      </c>
      <c r="C53" s="222"/>
      <c r="D53" s="9">
        <f>SUM(法人!D41,心配!D13)</f>
        <v>161000</v>
      </c>
      <c r="E53" s="9">
        <f>SUM(法人!E41,心配!E13)</f>
        <v>161000</v>
      </c>
      <c r="F53" s="10">
        <f t="shared" si="1"/>
        <v>0</v>
      </c>
      <c r="G53" s="242"/>
    </row>
    <row r="54" spans="1:7" ht="15.75" customHeight="1" x14ac:dyDescent="0.15">
      <c r="A54" s="4"/>
      <c r="B54" s="5" t="s">
        <v>91</v>
      </c>
      <c r="C54" s="222"/>
      <c r="D54" s="9">
        <f>SUM(法人!D42,地域!D22,学童!D22)</f>
        <v>206000</v>
      </c>
      <c r="E54" s="9">
        <f>SUM(法人!E42,地域!E22,学童!E22)</f>
        <v>296000</v>
      </c>
      <c r="F54" s="10">
        <f t="shared" si="1"/>
        <v>-90000</v>
      </c>
      <c r="G54" s="255" t="s">
        <v>345</v>
      </c>
    </row>
    <row r="55" spans="1:7" ht="15.75" customHeight="1" x14ac:dyDescent="0.15">
      <c r="A55" s="4"/>
      <c r="B55" s="5" t="s">
        <v>92</v>
      </c>
      <c r="C55" s="222"/>
      <c r="D55" s="9">
        <f>SUM(法人!D43,地域!D23,学童!D23)</f>
        <v>148000</v>
      </c>
      <c r="E55" s="9">
        <f>SUM(法人!E43,地域!E23,学童!E23)</f>
        <v>140000</v>
      </c>
      <c r="F55" s="10">
        <f t="shared" si="1"/>
        <v>8000</v>
      </c>
      <c r="G55" s="242" t="s">
        <v>346</v>
      </c>
    </row>
    <row r="56" spans="1:7" ht="15.75" customHeight="1" x14ac:dyDescent="0.15">
      <c r="A56" s="4"/>
      <c r="B56" s="5" t="s">
        <v>93</v>
      </c>
      <c r="C56" s="187"/>
      <c r="D56" s="9">
        <f>SUM(法人!D44,地域!D24,学童!D24,貸付!D18,心配!D14)</f>
        <v>1297000</v>
      </c>
      <c r="E56" s="9">
        <f>SUM(法人!E44,地域!E24,学童!E24,貸付!E18,心配!E14)</f>
        <v>1347000</v>
      </c>
      <c r="F56" s="10">
        <f t="shared" si="1"/>
        <v>-50000</v>
      </c>
      <c r="G56" s="243" t="s">
        <v>378</v>
      </c>
    </row>
    <row r="57" spans="1:7" ht="15.75" customHeight="1" x14ac:dyDescent="0.15">
      <c r="A57" s="14" t="s">
        <v>29</v>
      </c>
      <c r="B57" s="16"/>
      <c r="C57" s="281"/>
      <c r="D57" s="9">
        <f>SUM(D58:D78)</f>
        <v>5790000</v>
      </c>
      <c r="E57" s="9">
        <f>SUM(E58:E78)</f>
        <v>5700000</v>
      </c>
      <c r="F57" s="10">
        <f t="shared" si="1"/>
        <v>90000</v>
      </c>
      <c r="G57" s="19"/>
    </row>
    <row r="58" spans="1:7" ht="15.75" customHeight="1" x14ac:dyDescent="0.15">
      <c r="A58" s="4"/>
      <c r="B58" s="6" t="s">
        <v>94</v>
      </c>
      <c r="C58" s="222"/>
      <c r="D58" s="9">
        <f>SUM(法人!D46,地域!D26,学童!D26)</f>
        <v>275000</v>
      </c>
      <c r="E58" s="9">
        <f>SUM(法人!E46,地域!E26,学童!E26)</f>
        <v>195000</v>
      </c>
      <c r="F58" s="10">
        <f t="shared" si="1"/>
        <v>80000</v>
      </c>
      <c r="G58" s="242" t="s">
        <v>234</v>
      </c>
    </row>
    <row r="59" spans="1:7" ht="15.75" customHeight="1" x14ac:dyDescent="0.15">
      <c r="A59" s="4"/>
      <c r="B59" s="6" t="s">
        <v>258</v>
      </c>
      <c r="C59" s="222"/>
      <c r="D59" s="9">
        <f>SUM(法人!D47)</f>
        <v>1000</v>
      </c>
      <c r="E59" s="9">
        <f>SUM(法人!E47)</f>
        <v>1000</v>
      </c>
      <c r="F59" s="10">
        <f t="shared" si="1"/>
        <v>0</v>
      </c>
      <c r="G59" s="242"/>
    </row>
    <row r="60" spans="1:7" ht="15.75" customHeight="1" x14ac:dyDescent="0.15">
      <c r="A60" s="4"/>
      <c r="B60" s="6" t="s">
        <v>96</v>
      </c>
      <c r="C60" s="222"/>
      <c r="D60" s="9">
        <f>SUM(法人!D48,地域!D27,学童!D27,共募!D22,貸付!D20)</f>
        <v>222000</v>
      </c>
      <c r="E60" s="9">
        <f>SUM(法人!E48,地域!E27,学童!E27,共募!E22,貸付!E20)</f>
        <v>200000</v>
      </c>
      <c r="F60" s="10">
        <f t="shared" si="1"/>
        <v>22000</v>
      </c>
      <c r="G60" s="242"/>
    </row>
    <row r="61" spans="1:7" ht="15.75" customHeight="1" x14ac:dyDescent="0.15">
      <c r="A61" s="4"/>
      <c r="B61" s="6" t="s">
        <v>97</v>
      </c>
      <c r="C61" s="222"/>
      <c r="D61" s="9">
        <f>SUM(法人!D49,地域!D28,学童!D28,貸付!D21,心配!D16)</f>
        <v>847000</v>
      </c>
      <c r="E61" s="9">
        <f>SUM(法人!E49,地域!E28,学童!E28,貸付!E21,心配!E16)</f>
        <v>789000</v>
      </c>
      <c r="F61" s="10">
        <f t="shared" si="1"/>
        <v>58000</v>
      </c>
      <c r="G61" s="242"/>
    </row>
    <row r="62" spans="1:7" ht="15.75" customHeight="1" x14ac:dyDescent="0.15">
      <c r="A62" s="4"/>
      <c r="B62" s="6" t="s">
        <v>98</v>
      </c>
      <c r="C62" s="222"/>
      <c r="D62" s="9">
        <f>SUM(法人!D50,学童!D29,共募!D23,貸付!D22,心配!D17)</f>
        <v>885000</v>
      </c>
      <c r="E62" s="9">
        <f>SUM(法人!E50,学童!E29,共募!E23,貸付!E22,心配!E17)</f>
        <v>1017000</v>
      </c>
      <c r="F62" s="10">
        <f t="shared" si="1"/>
        <v>-132000</v>
      </c>
      <c r="G62" s="242"/>
    </row>
    <row r="63" spans="1:7" ht="15.75" customHeight="1" x14ac:dyDescent="0.15">
      <c r="A63" s="4"/>
      <c r="B63" s="6" t="s">
        <v>99</v>
      </c>
      <c r="C63" s="222"/>
      <c r="D63" s="9">
        <f>SUM(法人!D51,学童!D30,共募!D24,貸付!D23)</f>
        <v>63000</v>
      </c>
      <c r="E63" s="9">
        <f>SUM(法人!E51,学童!E30,共募!E24,貸付!E23)</f>
        <v>62000</v>
      </c>
      <c r="F63" s="10">
        <f t="shared" si="1"/>
        <v>1000</v>
      </c>
      <c r="G63" s="242"/>
    </row>
    <row r="64" spans="1:7" ht="15.75" customHeight="1" x14ac:dyDescent="0.15">
      <c r="A64" s="4"/>
      <c r="B64" s="6" t="s">
        <v>100</v>
      </c>
      <c r="C64" s="222"/>
      <c r="D64" s="9">
        <f>SUM(法人!D52,共募!D25)</f>
        <v>326000</v>
      </c>
      <c r="E64" s="9">
        <f>SUM(法人!E52,共募!E25)</f>
        <v>91000</v>
      </c>
      <c r="F64" s="10">
        <f t="shared" si="1"/>
        <v>235000</v>
      </c>
      <c r="G64" s="242" t="s">
        <v>282</v>
      </c>
    </row>
    <row r="65" spans="1:7" ht="15.75" customHeight="1" x14ac:dyDescent="0.15">
      <c r="A65" s="11"/>
      <c r="B65" s="13" t="s">
        <v>101</v>
      </c>
      <c r="C65" s="282"/>
      <c r="D65" s="9">
        <f>SUM(法人!D53)</f>
        <v>15000</v>
      </c>
      <c r="E65" s="9">
        <f>SUM(法人!E53)</f>
        <v>10000</v>
      </c>
      <c r="F65" s="10">
        <f t="shared" si="1"/>
        <v>5000</v>
      </c>
      <c r="G65" s="243" t="s">
        <v>411</v>
      </c>
    </row>
    <row r="66" spans="1:7" ht="15.75" customHeight="1" x14ac:dyDescent="0.15">
      <c r="A66" s="14"/>
      <c r="B66" s="16" t="s">
        <v>102</v>
      </c>
      <c r="C66" s="281"/>
      <c r="D66" s="9">
        <f>SUM(法人!D54,学童!D31)</f>
        <v>110000</v>
      </c>
      <c r="E66" s="9">
        <f>SUM(法人!E54,学童!E31)</f>
        <v>70000</v>
      </c>
      <c r="F66" s="10">
        <f t="shared" si="1"/>
        <v>40000</v>
      </c>
      <c r="G66" s="244"/>
    </row>
    <row r="67" spans="1:7" ht="15.75" customHeight="1" x14ac:dyDescent="0.15">
      <c r="A67" s="4"/>
      <c r="B67" s="6" t="s">
        <v>103</v>
      </c>
      <c r="C67" s="222"/>
      <c r="D67" s="9">
        <f>SUM(法人!D55,共募!D26,貸付!D24,心配!D18)</f>
        <v>514000</v>
      </c>
      <c r="E67" s="9">
        <f>SUM(法人!E55,共募!E26,貸付!E24,心配!E18)</f>
        <v>528000</v>
      </c>
      <c r="F67" s="10">
        <f t="shared" si="1"/>
        <v>-14000</v>
      </c>
      <c r="G67" s="242" t="s">
        <v>347</v>
      </c>
    </row>
    <row r="68" spans="1:7" ht="15.75" customHeight="1" x14ac:dyDescent="0.15">
      <c r="A68" s="4"/>
      <c r="B68" s="6" t="s">
        <v>203</v>
      </c>
      <c r="C68" s="222"/>
      <c r="D68" s="9">
        <f>SUM(法人!D56,地域!D29,学童!D32,心配!D19)</f>
        <v>266000</v>
      </c>
      <c r="E68" s="9">
        <f>SUM(法人!E56,地域!E29,学童!E32,心配!E19)</f>
        <v>259000</v>
      </c>
      <c r="F68" s="10">
        <f t="shared" si="1"/>
        <v>7000</v>
      </c>
      <c r="G68" s="242" t="s">
        <v>348</v>
      </c>
    </row>
    <row r="69" spans="1:7" ht="15.75" customHeight="1" x14ac:dyDescent="0.15">
      <c r="A69" s="4"/>
      <c r="B69" s="6" t="s">
        <v>204</v>
      </c>
      <c r="C69" s="222"/>
      <c r="D69" s="9">
        <f>SUM(法人!D57)</f>
        <v>27000</v>
      </c>
      <c r="E69" s="9">
        <f>SUM(法人!E57)</f>
        <v>13000</v>
      </c>
      <c r="F69" s="10">
        <f t="shared" si="1"/>
        <v>14000</v>
      </c>
      <c r="G69" s="242" t="s">
        <v>235</v>
      </c>
    </row>
    <row r="70" spans="1:7" ht="15.75" customHeight="1" x14ac:dyDescent="0.15">
      <c r="A70" s="4"/>
      <c r="B70" s="6" t="s">
        <v>91</v>
      </c>
      <c r="C70" s="222"/>
      <c r="D70" s="9">
        <f>SUM(法人!D58)</f>
        <v>70000</v>
      </c>
      <c r="E70" s="9">
        <f>SUM(法人!E58)</f>
        <v>130000</v>
      </c>
      <c r="F70" s="10">
        <f t="shared" si="1"/>
        <v>-60000</v>
      </c>
      <c r="G70" s="242" t="s">
        <v>236</v>
      </c>
    </row>
    <row r="71" spans="1:7" ht="15.75" customHeight="1" x14ac:dyDescent="0.15">
      <c r="A71" s="4"/>
      <c r="B71" s="6" t="s">
        <v>104</v>
      </c>
      <c r="C71" s="222"/>
      <c r="D71" s="9">
        <f>SUM(法人!D59,学童!D33,共募!D27,貸付!D25)</f>
        <v>40000</v>
      </c>
      <c r="E71" s="9">
        <f>SUM(法人!E59,学童!E33,共募!E27,貸付!E25)</f>
        <v>45000</v>
      </c>
      <c r="F71" s="10">
        <f t="shared" si="1"/>
        <v>-5000</v>
      </c>
      <c r="G71" s="242"/>
    </row>
    <row r="72" spans="1:7" ht="15.75" customHeight="1" x14ac:dyDescent="0.15">
      <c r="A72" s="4"/>
      <c r="B72" s="6" t="s">
        <v>92</v>
      </c>
      <c r="C72" s="222"/>
      <c r="D72" s="9">
        <f>SUM(法人!D60)</f>
        <v>352000</v>
      </c>
      <c r="E72" s="9">
        <f>SUM(法人!E60)</f>
        <v>352000</v>
      </c>
      <c r="F72" s="10">
        <f t="shared" si="1"/>
        <v>0</v>
      </c>
      <c r="G72" s="242" t="s">
        <v>237</v>
      </c>
    </row>
    <row r="73" spans="1:7" ht="15.75" customHeight="1" x14ac:dyDescent="0.15">
      <c r="A73" s="4"/>
      <c r="B73" s="6" t="s">
        <v>105</v>
      </c>
      <c r="C73" s="222"/>
      <c r="D73" s="9">
        <f>SUM(法人!D61,学童!D34)</f>
        <v>1467000</v>
      </c>
      <c r="E73" s="9">
        <f>SUM(法人!E61,学童!E34)</f>
        <v>1563000</v>
      </c>
      <c r="F73" s="10">
        <f t="shared" si="1"/>
        <v>-96000</v>
      </c>
      <c r="G73" s="242" t="s">
        <v>324</v>
      </c>
    </row>
    <row r="74" spans="1:7" ht="15.75" customHeight="1" x14ac:dyDescent="0.15">
      <c r="A74" s="4"/>
      <c r="B74" s="6" t="s">
        <v>106</v>
      </c>
      <c r="C74" s="222"/>
      <c r="D74" s="9">
        <f>SUM(法人!D62)</f>
        <v>1000</v>
      </c>
      <c r="E74" s="9">
        <f>SUM(法人!E62)</f>
        <v>1000</v>
      </c>
      <c r="F74" s="10">
        <f t="shared" si="1"/>
        <v>0</v>
      </c>
      <c r="G74" s="242"/>
    </row>
    <row r="75" spans="1:7" ht="15.75" customHeight="1" x14ac:dyDescent="0.15">
      <c r="A75" s="4"/>
      <c r="B75" s="6" t="s">
        <v>107</v>
      </c>
      <c r="C75" s="222"/>
      <c r="D75" s="9">
        <f>SUM(法人!D63)</f>
        <v>83000</v>
      </c>
      <c r="E75" s="9">
        <f>SUM(法人!E63)</f>
        <v>120000</v>
      </c>
      <c r="F75" s="10">
        <f t="shared" si="1"/>
        <v>-37000</v>
      </c>
      <c r="G75" s="242" t="s">
        <v>349</v>
      </c>
    </row>
    <row r="76" spans="1:7" ht="15.75" customHeight="1" x14ac:dyDescent="0.15">
      <c r="A76" s="4"/>
      <c r="B76" s="6" t="s">
        <v>108</v>
      </c>
      <c r="C76" s="222"/>
      <c r="D76" s="9">
        <f>SUM(法人!D64,共募!D28)</f>
        <v>41000</v>
      </c>
      <c r="E76" s="9">
        <f>SUM(法人!E64,共募!E28)</f>
        <v>60000</v>
      </c>
      <c r="F76" s="10">
        <f t="shared" si="1"/>
        <v>-19000</v>
      </c>
      <c r="G76" s="242" t="s">
        <v>238</v>
      </c>
    </row>
    <row r="77" spans="1:7" ht="15.75" customHeight="1" x14ac:dyDescent="0.15">
      <c r="A77" s="4"/>
      <c r="B77" s="6" t="s">
        <v>109</v>
      </c>
      <c r="C77" s="222"/>
      <c r="D77" s="9">
        <f>SUM(法人!D65,学童!D35)</f>
        <v>160000</v>
      </c>
      <c r="E77" s="9">
        <f>SUM(法人!E65,学童!E35)</f>
        <v>140000</v>
      </c>
      <c r="F77" s="10">
        <f t="shared" si="1"/>
        <v>20000</v>
      </c>
      <c r="G77" s="242" t="s">
        <v>412</v>
      </c>
    </row>
    <row r="78" spans="1:7" ht="15.75" customHeight="1" x14ac:dyDescent="0.15">
      <c r="A78" s="11"/>
      <c r="B78" s="13" t="s">
        <v>280</v>
      </c>
      <c r="C78" s="187"/>
      <c r="D78" s="9">
        <f>SUM(法人!D66,学童!D36)</f>
        <v>25000</v>
      </c>
      <c r="E78" s="9">
        <f>SUM(法人!E66,学童!E36)</f>
        <v>54000</v>
      </c>
      <c r="F78" s="10">
        <f t="shared" si="1"/>
        <v>-29000</v>
      </c>
      <c r="G78" s="243" t="s">
        <v>413</v>
      </c>
    </row>
    <row r="79" spans="1:7" ht="15.75" customHeight="1" x14ac:dyDescent="0.15">
      <c r="A79" s="4" t="s">
        <v>281</v>
      </c>
      <c r="B79" s="5"/>
      <c r="C79" s="186"/>
      <c r="D79" s="9">
        <f>SUM(D80)</f>
        <v>1000</v>
      </c>
      <c r="E79" s="9">
        <f>SUM(E80)</f>
        <v>1000</v>
      </c>
      <c r="F79" s="10">
        <f t="shared" si="1"/>
        <v>0</v>
      </c>
      <c r="G79" s="8"/>
    </row>
    <row r="80" spans="1:7" ht="15.75" customHeight="1" x14ac:dyDescent="0.15">
      <c r="A80" s="11"/>
      <c r="B80" s="12" t="s">
        <v>281</v>
      </c>
      <c r="C80" s="187"/>
      <c r="D80" s="9">
        <f>SUM(法人!D68)</f>
        <v>1000</v>
      </c>
      <c r="E80" s="9">
        <f>SUM(法人!E68)</f>
        <v>1000</v>
      </c>
      <c r="F80" s="10">
        <f t="shared" si="1"/>
        <v>0</v>
      </c>
      <c r="G80" s="7"/>
    </row>
    <row r="81" spans="1:7" ht="15.75" customHeight="1" x14ac:dyDescent="0.15">
      <c r="A81" s="4" t="s">
        <v>115</v>
      </c>
      <c r="B81" s="5"/>
      <c r="C81" s="6"/>
      <c r="D81" s="9">
        <f>SUM(D82)</f>
        <v>1200000</v>
      </c>
      <c r="E81" s="9">
        <f>SUM(E82)</f>
        <v>1200000</v>
      </c>
      <c r="F81" s="10">
        <f t="shared" si="1"/>
        <v>0</v>
      </c>
      <c r="G81" s="8"/>
    </row>
    <row r="82" spans="1:7" ht="15.75" customHeight="1" x14ac:dyDescent="0.15">
      <c r="A82" s="4"/>
      <c r="B82" s="5" t="s">
        <v>116</v>
      </c>
      <c r="C82" s="6"/>
      <c r="D82" s="9">
        <f>SUM(貸付!D27)</f>
        <v>1200000</v>
      </c>
      <c r="E82" s="9">
        <f>SUM(貸付!E27)</f>
        <v>1200000</v>
      </c>
      <c r="F82" s="10">
        <f t="shared" si="1"/>
        <v>0</v>
      </c>
      <c r="G82" s="242" t="s">
        <v>329</v>
      </c>
    </row>
    <row r="83" spans="1:7" ht="15.75" customHeight="1" x14ac:dyDescent="0.15">
      <c r="A83" s="14" t="s">
        <v>33</v>
      </c>
      <c r="B83" s="15"/>
      <c r="C83" s="16"/>
      <c r="D83" s="9">
        <f>SUM(D84,D92,D93)</f>
        <v>2790000</v>
      </c>
      <c r="E83" s="9">
        <f>SUM(E84,E92,E93)</f>
        <v>2811000</v>
      </c>
      <c r="F83" s="10">
        <f t="shared" si="1"/>
        <v>-21000</v>
      </c>
      <c r="G83" s="244"/>
    </row>
    <row r="84" spans="1:7" ht="15.75" customHeight="1" x14ac:dyDescent="0.15">
      <c r="A84" s="4"/>
      <c r="B84" s="5" t="s">
        <v>34</v>
      </c>
      <c r="C84" s="6"/>
      <c r="D84" s="9">
        <f>SUM(D85:D91)</f>
        <v>2039000</v>
      </c>
      <c r="E84" s="9">
        <f>SUM(E85:E91)</f>
        <v>2060000</v>
      </c>
      <c r="F84" s="10">
        <f t="shared" si="1"/>
        <v>-21000</v>
      </c>
      <c r="G84" s="242" t="s">
        <v>330</v>
      </c>
    </row>
    <row r="85" spans="1:7" ht="15.75" customHeight="1" x14ac:dyDescent="0.15">
      <c r="A85" s="4"/>
      <c r="B85" s="5"/>
      <c r="C85" s="6" t="s">
        <v>35</v>
      </c>
      <c r="D85" s="9">
        <f>SUM(共募!D31)</f>
        <v>140000</v>
      </c>
      <c r="E85" s="9">
        <f>SUM(共募!E31)</f>
        <v>140000</v>
      </c>
      <c r="F85" s="10">
        <f t="shared" si="1"/>
        <v>0</v>
      </c>
      <c r="G85" s="242" t="s">
        <v>331</v>
      </c>
    </row>
    <row r="86" spans="1:7" ht="15.75" customHeight="1" x14ac:dyDescent="0.15">
      <c r="A86" s="4"/>
      <c r="B86" s="5"/>
      <c r="C86" s="6" t="s">
        <v>36</v>
      </c>
      <c r="D86" s="9">
        <f>SUM(共募!D32)</f>
        <v>140000</v>
      </c>
      <c r="E86" s="9">
        <f>SUM(共募!E32)</f>
        <v>95000</v>
      </c>
      <c r="F86" s="10">
        <f t="shared" si="1"/>
        <v>45000</v>
      </c>
      <c r="G86" s="242" t="s">
        <v>332</v>
      </c>
    </row>
    <row r="87" spans="1:7" ht="15.75" customHeight="1" x14ac:dyDescent="0.15">
      <c r="A87" s="4"/>
      <c r="B87" s="5"/>
      <c r="C87" s="6" t="s">
        <v>37</v>
      </c>
      <c r="D87" s="9">
        <f>SUM(共募!D33)</f>
        <v>50000</v>
      </c>
      <c r="E87" s="9">
        <f>SUM(共募!E33)</f>
        <v>50000</v>
      </c>
      <c r="F87" s="10">
        <f t="shared" si="1"/>
        <v>0</v>
      </c>
      <c r="G87" s="242" t="s">
        <v>333</v>
      </c>
    </row>
    <row r="88" spans="1:7" ht="15.75" customHeight="1" x14ac:dyDescent="0.15">
      <c r="A88" s="4"/>
      <c r="B88" s="5"/>
      <c r="C88" s="6" t="s">
        <v>38</v>
      </c>
      <c r="D88" s="9">
        <f>SUM(共募!D34)</f>
        <v>75000</v>
      </c>
      <c r="E88" s="9">
        <f>SUM(共募!E34)</f>
        <v>75000</v>
      </c>
      <c r="F88" s="10">
        <f t="shared" si="1"/>
        <v>0</v>
      </c>
      <c r="G88" s="242" t="s">
        <v>334</v>
      </c>
    </row>
    <row r="89" spans="1:7" ht="15.75" customHeight="1" x14ac:dyDescent="0.15">
      <c r="A89" s="4"/>
      <c r="B89" s="5"/>
      <c r="C89" s="6" t="s">
        <v>39</v>
      </c>
      <c r="D89" s="9">
        <f>SUM(共募!D35)</f>
        <v>1493000</v>
      </c>
      <c r="E89" s="9">
        <f>SUM(共募!E35)</f>
        <v>1550000</v>
      </c>
      <c r="F89" s="10">
        <f t="shared" si="1"/>
        <v>-57000</v>
      </c>
      <c r="G89" s="242" t="s">
        <v>335</v>
      </c>
    </row>
    <row r="90" spans="1:7" ht="15.75" customHeight="1" x14ac:dyDescent="0.15">
      <c r="A90" s="4"/>
      <c r="B90" s="5"/>
      <c r="C90" s="6" t="s">
        <v>111</v>
      </c>
      <c r="D90" s="9">
        <f>SUM(共募!D36)</f>
        <v>140000</v>
      </c>
      <c r="E90" s="9">
        <f>SUM(共募!E36)</f>
        <v>140000</v>
      </c>
      <c r="F90" s="10">
        <f t="shared" si="1"/>
        <v>0</v>
      </c>
      <c r="G90" s="242" t="s">
        <v>336</v>
      </c>
    </row>
    <row r="91" spans="1:7" ht="15.75" customHeight="1" x14ac:dyDescent="0.15">
      <c r="A91" s="4"/>
      <c r="B91" s="5"/>
      <c r="C91" s="6" t="s">
        <v>112</v>
      </c>
      <c r="D91" s="9">
        <f>SUM(共募!D37)</f>
        <v>1000</v>
      </c>
      <c r="E91" s="9">
        <f>SUM(共募!E37)</f>
        <v>10000</v>
      </c>
      <c r="F91" s="10">
        <f t="shared" si="1"/>
        <v>-9000</v>
      </c>
      <c r="G91" s="242"/>
    </row>
    <row r="92" spans="1:7" ht="15.75" customHeight="1" x14ac:dyDescent="0.15">
      <c r="A92" s="4"/>
      <c r="B92" s="5" t="s">
        <v>113</v>
      </c>
      <c r="C92" s="6"/>
      <c r="D92" s="9">
        <f>SUM(共募!D38)</f>
        <v>750000</v>
      </c>
      <c r="E92" s="9">
        <f>SUM(共募!E38)</f>
        <v>750000</v>
      </c>
      <c r="F92" s="10">
        <f t="shared" si="1"/>
        <v>0</v>
      </c>
      <c r="G92" s="242" t="s">
        <v>337</v>
      </c>
    </row>
    <row r="93" spans="1:7" ht="15.75" customHeight="1" x14ac:dyDescent="0.15">
      <c r="A93" s="11"/>
      <c r="B93" s="12" t="s">
        <v>114</v>
      </c>
      <c r="C93" s="13"/>
      <c r="D93" s="9">
        <f>SUM(共募!D39)</f>
        <v>1000</v>
      </c>
      <c r="E93" s="9">
        <f>SUM(共募!E39)</f>
        <v>1000</v>
      </c>
      <c r="F93" s="10">
        <f t="shared" si="1"/>
        <v>0</v>
      </c>
      <c r="G93" s="8"/>
    </row>
    <row r="94" spans="1:7" ht="15.75" customHeight="1" x14ac:dyDescent="0.15">
      <c r="A94" s="336" t="s">
        <v>117</v>
      </c>
      <c r="B94" s="337"/>
      <c r="C94" s="338"/>
      <c r="D94" s="9">
        <f>SUM(D38,D45,D57,D81,D83,D79)</f>
        <v>93443000</v>
      </c>
      <c r="E94" s="9">
        <f>SUM(E38,E45,E57,E81,E83,E79)</f>
        <v>82264000</v>
      </c>
      <c r="F94" s="10">
        <f t="shared" si="1"/>
        <v>11179000</v>
      </c>
      <c r="G94" s="9"/>
    </row>
    <row r="95" spans="1:7" ht="15.75" customHeight="1" x14ac:dyDescent="0.15">
      <c r="A95" s="336" t="s">
        <v>119</v>
      </c>
      <c r="B95" s="337"/>
      <c r="C95" s="338"/>
      <c r="D95" s="9">
        <f>SUM(D34-D94)</f>
        <v>3380000</v>
      </c>
      <c r="E95" s="9">
        <f>SUM(E34-E94)</f>
        <v>2838000</v>
      </c>
      <c r="F95" s="10">
        <f t="shared" si="1"/>
        <v>542000</v>
      </c>
      <c r="G95" s="9"/>
    </row>
    <row r="97" spans="1:7" ht="15.75" customHeight="1" x14ac:dyDescent="0.15">
      <c r="A97" s="2" t="s">
        <v>41</v>
      </c>
      <c r="B97" s="1"/>
      <c r="C97" s="1"/>
      <c r="D97" s="1"/>
      <c r="E97" s="1"/>
      <c r="F97" s="1"/>
      <c r="G97" s="1"/>
    </row>
    <row r="98" spans="1:7" ht="15.75" customHeight="1" x14ac:dyDescent="0.15">
      <c r="A98" s="2" t="s">
        <v>1</v>
      </c>
      <c r="B98" s="1"/>
      <c r="C98" s="1"/>
      <c r="D98" s="1"/>
      <c r="E98" s="1"/>
      <c r="F98" s="1"/>
      <c r="G98" s="3"/>
    </row>
    <row r="99" spans="1:7" ht="15.75" customHeight="1" x14ac:dyDescent="0.15">
      <c r="A99" s="336" t="s">
        <v>42</v>
      </c>
      <c r="B99" s="337"/>
      <c r="C99" s="338"/>
      <c r="D99" s="312" t="s">
        <v>438</v>
      </c>
      <c r="E99" s="309" t="s">
        <v>427</v>
      </c>
      <c r="F99" s="309" t="s">
        <v>3</v>
      </c>
      <c r="G99" s="18" t="s">
        <v>4</v>
      </c>
    </row>
    <row r="100" spans="1:7" ht="15.75" customHeight="1" x14ac:dyDescent="0.15">
      <c r="A100" s="179" t="s">
        <v>120</v>
      </c>
      <c r="B100" s="177"/>
      <c r="C100" s="178"/>
      <c r="D100" s="219">
        <f>SUM(D101)</f>
        <v>1000</v>
      </c>
      <c r="E100" s="219">
        <f>SUM(E101)</f>
        <v>1000</v>
      </c>
      <c r="F100" s="231">
        <f>SUM(D100-E100)</f>
        <v>0</v>
      </c>
      <c r="G100" s="18"/>
    </row>
    <row r="101" spans="1:7" ht="15.75" customHeight="1" x14ac:dyDescent="0.15">
      <c r="A101" s="176"/>
      <c r="B101" s="180" t="s">
        <v>120</v>
      </c>
      <c r="C101" s="178"/>
      <c r="D101" s="219">
        <f>SUM(法人!D76)</f>
        <v>1000</v>
      </c>
      <c r="E101" s="219">
        <f>SUM(法人!E76)</f>
        <v>1000</v>
      </c>
      <c r="F101" s="231">
        <f t="shared" ref="F101:F102" si="2">SUM(D101-E101)</f>
        <v>0</v>
      </c>
      <c r="G101" s="288"/>
    </row>
    <row r="102" spans="1:7" ht="15.75" customHeight="1" x14ac:dyDescent="0.15">
      <c r="A102" s="336" t="s">
        <v>121</v>
      </c>
      <c r="B102" s="337"/>
      <c r="C102" s="338"/>
      <c r="D102" s="219">
        <f>SUM(D100)</f>
        <v>1000</v>
      </c>
      <c r="E102" s="219">
        <f>SUM(E100)</f>
        <v>1000</v>
      </c>
      <c r="F102" s="231">
        <f t="shared" si="2"/>
        <v>0</v>
      </c>
      <c r="G102" s="182"/>
    </row>
    <row r="103" spans="1:7" ht="15.75" customHeight="1" x14ac:dyDescent="0.15">
      <c r="A103" s="176"/>
      <c r="B103" s="177"/>
      <c r="C103" s="177"/>
      <c r="D103" s="177"/>
      <c r="E103" s="177"/>
      <c r="F103" s="177"/>
      <c r="G103" s="177"/>
    </row>
    <row r="104" spans="1:7" ht="15.75" customHeight="1" x14ac:dyDescent="0.15">
      <c r="A104" s="179" t="s">
        <v>122</v>
      </c>
      <c r="B104" s="177"/>
      <c r="C104" s="177"/>
      <c r="D104" s="177"/>
      <c r="E104" s="177"/>
      <c r="F104" s="177"/>
      <c r="G104" s="177"/>
    </row>
    <row r="105" spans="1:7" ht="15.75" customHeight="1" x14ac:dyDescent="0.15">
      <c r="A105" s="336" t="s">
        <v>42</v>
      </c>
      <c r="B105" s="337"/>
      <c r="C105" s="338"/>
      <c r="D105" s="312" t="s">
        <v>438</v>
      </c>
      <c r="E105" s="309" t="s">
        <v>427</v>
      </c>
      <c r="F105" s="309" t="s">
        <v>3</v>
      </c>
      <c r="G105" s="182" t="s">
        <v>4</v>
      </c>
    </row>
    <row r="106" spans="1:7" ht="15.75" customHeight="1" x14ac:dyDescent="0.15">
      <c r="A106" s="4" t="s">
        <v>43</v>
      </c>
      <c r="B106" s="5"/>
      <c r="C106" s="6"/>
      <c r="D106" s="9">
        <f>SUM(D107:D109)</f>
        <v>3302000</v>
      </c>
      <c r="E106" s="9">
        <f>SUM(E107:E109)</f>
        <v>3000</v>
      </c>
      <c r="F106" s="10">
        <f>SUM(D106-E106)</f>
        <v>3299000</v>
      </c>
      <c r="G106" s="19"/>
    </row>
    <row r="107" spans="1:7" ht="15.75" customHeight="1" x14ac:dyDescent="0.15">
      <c r="A107" s="4"/>
      <c r="B107" s="5" t="s">
        <v>123</v>
      </c>
      <c r="C107" s="6"/>
      <c r="D107" s="9">
        <f>SUM(法人!D82)</f>
        <v>3300000</v>
      </c>
      <c r="E107" s="9">
        <f>SUM(法人!E82)</f>
        <v>1000</v>
      </c>
      <c r="F107" s="10">
        <f t="shared" ref="F107:F113" si="3">SUM(D107-E107)</f>
        <v>3299000</v>
      </c>
      <c r="G107" s="242"/>
    </row>
    <row r="108" spans="1:7" ht="15.75" customHeight="1" x14ac:dyDescent="0.15">
      <c r="A108" s="4"/>
      <c r="B108" s="5" t="s">
        <v>124</v>
      </c>
      <c r="C108" s="6"/>
      <c r="D108" s="9">
        <f>SUM(法人!D83)</f>
        <v>1000</v>
      </c>
      <c r="E108" s="9">
        <f>SUM(法人!E83)</f>
        <v>1000</v>
      </c>
      <c r="F108" s="10">
        <f t="shared" si="3"/>
        <v>0</v>
      </c>
      <c r="G108" s="242"/>
    </row>
    <row r="109" spans="1:7" ht="15.75" customHeight="1" x14ac:dyDescent="0.15">
      <c r="A109" s="4"/>
      <c r="B109" s="5" t="s">
        <v>45</v>
      </c>
      <c r="C109" s="6"/>
      <c r="D109" s="9">
        <f>SUM(法人!D84)</f>
        <v>1000</v>
      </c>
      <c r="E109" s="9">
        <f>SUM(法人!E84)</f>
        <v>1000</v>
      </c>
      <c r="F109" s="10">
        <f t="shared" si="3"/>
        <v>0</v>
      </c>
      <c r="G109" s="242"/>
    </row>
    <row r="110" spans="1:7" ht="15.75" customHeight="1" x14ac:dyDescent="0.15">
      <c r="A110" s="14" t="s">
        <v>125</v>
      </c>
      <c r="B110" s="15"/>
      <c r="C110" s="16"/>
      <c r="D110" s="9">
        <f>SUM(D111)</f>
        <v>1000</v>
      </c>
      <c r="E110" s="9">
        <f>SUM(E111)</f>
        <v>1000</v>
      </c>
      <c r="F110" s="10">
        <f t="shared" si="3"/>
        <v>0</v>
      </c>
      <c r="G110" s="244"/>
    </row>
    <row r="111" spans="1:7" ht="15.75" customHeight="1" x14ac:dyDescent="0.15">
      <c r="A111" s="4"/>
      <c r="B111" s="5" t="s">
        <v>125</v>
      </c>
      <c r="C111" s="6"/>
      <c r="D111" s="9">
        <f>SUM(法人!D86)</f>
        <v>1000</v>
      </c>
      <c r="E111" s="9">
        <f>SUM(法人!E86)</f>
        <v>1000</v>
      </c>
      <c r="F111" s="10">
        <f t="shared" si="3"/>
        <v>0</v>
      </c>
      <c r="G111" s="242"/>
    </row>
    <row r="112" spans="1:7" ht="15.75" customHeight="1" x14ac:dyDescent="0.15">
      <c r="A112" s="335" t="s">
        <v>46</v>
      </c>
      <c r="B112" s="335"/>
      <c r="C112" s="335"/>
      <c r="D112" s="9">
        <f>SUM(D106,D110)</f>
        <v>3303000</v>
      </c>
      <c r="E112" s="9">
        <f>SUM(E106,E110)</f>
        <v>4000</v>
      </c>
      <c r="F112" s="10">
        <f t="shared" si="3"/>
        <v>3299000</v>
      </c>
      <c r="G112" s="9"/>
    </row>
    <row r="113" spans="1:7" ht="15.75" customHeight="1" x14ac:dyDescent="0.15">
      <c r="A113" s="335" t="s">
        <v>47</v>
      </c>
      <c r="B113" s="335"/>
      <c r="C113" s="335"/>
      <c r="D113" s="9">
        <f>SUM(D102-D112)</f>
        <v>-3302000</v>
      </c>
      <c r="E113" s="9">
        <f>SUM(E102-E112)</f>
        <v>-3000</v>
      </c>
      <c r="F113" s="10">
        <f t="shared" si="3"/>
        <v>-3299000</v>
      </c>
      <c r="G113" s="9"/>
    </row>
    <row r="115" spans="1:7" ht="15.75" customHeight="1" x14ac:dyDescent="0.15">
      <c r="A115" s="2" t="s">
        <v>126</v>
      </c>
      <c r="B115" s="1"/>
      <c r="C115" s="1"/>
      <c r="D115" s="1"/>
      <c r="E115" s="1"/>
      <c r="F115" s="1"/>
      <c r="G115" s="1"/>
    </row>
    <row r="116" spans="1:7" ht="15.75" customHeight="1" x14ac:dyDescent="0.15">
      <c r="A116" s="2" t="s">
        <v>1</v>
      </c>
      <c r="B116" s="1"/>
      <c r="C116" s="1"/>
      <c r="D116" s="1"/>
      <c r="E116" s="1"/>
      <c r="F116" s="1"/>
      <c r="G116" s="1"/>
    </row>
    <row r="117" spans="1:7" ht="15.75" customHeight="1" x14ac:dyDescent="0.15">
      <c r="A117" s="335" t="s">
        <v>42</v>
      </c>
      <c r="B117" s="335"/>
      <c r="C117" s="335"/>
      <c r="D117" s="312" t="s">
        <v>438</v>
      </c>
      <c r="E117" s="309" t="s">
        <v>427</v>
      </c>
      <c r="F117" s="309" t="s">
        <v>3</v>
      </c>
      <c r="G117" s="18" t="s">
        <v>4</v>
      </c>
    </row>
    <row r="118" spans="1:7" ht="15.75" customHeight="1" x14ac:dyDescent="0.15">
      <c r="A118" s="14" t="s">
        <v>127</v>
      </c>
      <c r="B118" s="15"/>
      <c r="C118" s="16"/>
      <c r="D118" s="17">
        <f>SUM(D119)</f>
        <v>5998000</v>
      </c>
      <c r="E118" s="17">
        <f>SUM(E119)</f>
        <v>3847000</v>
      </c>
      <c r="F118" s="10">
        <f>SUM(D118-E118)</f>
        <v>2151000</v>
      </c>
      <c r="G118" s="19"/>
    </row>
    <row r="119" spans="1:7" ht="15.75" customHeight="1" x14ac:dyDescent="0.15">
      <c r="A119" s="11"/>
      <c r="B119" s="12" t="s">
        <v>128</v>
      </c>
      <c r="C119" s="13"/>
      <c r="D119" s="17">
        <f>SUM(梨の実!D17)</f>
        <v>5998000</v>
      </c>
      <c r="E119" s="17">
        <f>SUM(梨の実!E17)</f>
        <v>3847000</v>
      </c>
      <c r="F119" s="10">
        <f t="shared" ref="F119:F129" si="4">SUM(D119-E119)</f>
        <v>2151000</v>
      </c>
      <c r="G119" s="7"/>
    </row>
    <row r="120" spans="1:7" ht="15.75" customHeight="1" x14ac:dyDescent="0.15">
      <c r="A120" s="14" t="s">
        <v>129</v>
      </c>
      <c r="B120" s="15"/>
      <c r="C120" s="16"/>
      <c r="D120" s="17">
        <f>SUM(D121:D123)</f>
        <v>4000</v>
      </c>
      <c r="E120" s="17">
        <f>SUM(E121:E123)</f>
        <v>4000</v>
      </c>
      <c r="F120" s="10">
        <f t="shared" si="4"/>
        <v>0</v>
      </c>
      <c r="G120" s="8"/>
    </row>
    <row r="121" spans="1:7" ht="15.75" customHeight="1" x14ac:dyDescent="0.15">
      <c r="A121" s="4"/>
      <c r="B121" s="5" t="s">
        <v>130</v>
      </c>
      <c r="C121" s="6"/>
      <c r="D121" s="17">
        <f>SUM(法人!D94,地域!D37,)</f>
        <v>2000</v>
      </c>
      <c r="E121" s="17">
        <f>SUM(法人!E94,地域!E37,)</f>
        <v>2000</v>
      </c>
      <c r="F121" s="10">
        <f t="shared" si="4"/>
        <v>0</v>
      </c>
      <c r="G121" s="8"/>
    </row>
    <row r="122" spans="1:7" ht="15.75" customHeight="1" x14ac:dyDescent="0.15">
      <c r="A122" s="4"/>
      <c r="B122" s="5" t="s">
        <v>131</v>
      </c>
      <c r="C122" s="6"/>
      <c r="D122" s="17">
        <f>SUM(法人!D95)</f>
        <v>1000</v>
      </c>
      <c r="E122" s="17">
        <f>SUM(法人!E95)</f>
        <v>1000</v>
      </c>
      <c r="F122" s="10">
        <f t="shared" si="4"/>
        <v>0</v>
      </c>
      <c r="G122" s="8"/>
    </row>
    <row r="123" spans="1:7" ht="15.75" customHeight="1" x14ac:dyDescent="0.15">
      <c r="A123" s="11"/>
      <c r="B123" s="12" t="s">
        <v>132</v>
      </c>
      <c r="C123" s="13"/>
      <c r="D123" s="9">
        <f>SUM(法人!D96)</f>
        <v>1000</v>
      </c>
      <c r="E123" s="9">
        <f>SUM(法人!E96)</f>
        <v>1000</v>
      </c>
      <c r="F123" s="10">
        <f t="shared" si="4"/>
        <v>0</v>
      </c>
      <c r="G123" s="7"/>
    </row>
    <row r="124" spans="1:7" ht="15.75" customHeight="1" x14ac:dyDescent="0.15">
      <c r="A124" s="4" t="s">
        <v>133</v>
      </c>
      <c r="B124" s="5"/>
      <c r="C124" s="6"/>
      <c r="D124" s="10">
        <f>SUM(D125)</f>
        <v>2000</v>
      </c>
      <c r="E124" s="10">
        <f>SUM(E125)</f>
        <v>2000</v>
      </c>
      <c r="F124" s="10">
        <f t="shared" si="4"/>
        <v>0</v>
      </c>
      <c r="G124" s="8"/>
    </row>
    <row r="125" spans="1:7" ht="15.75" customHeight="1" x14ac:dyDescent="0.15">
      <c r="A125" s="11"/>
      <c r="B125" s="12" t="s">
        <v>135</v>
      </c>
      <c r="C125" s="13"/>
      <c r="D125" s="10">
        <f>SUM(法人!D98)</f>
        <v>2000</v>
      </c>
      <c r="E125" s="10">
        <f>SUM(法人!E98)</f>
        <v>2000</v>
      </c>
      <c r="F125" s="10">
        <f t="shared" si="4"/>
        <v>0</v>
      </c>
      <c r="G125" s="243"/>
    </row>
    <row r="126" spans="1:7" ht="15.75" customHeight="1" x14ac:dyDescent="0.15">
      <c r="A126" s="4" t="s">
        <v>136</v>
      </c>
      <c r="B126" s="5"/>
      <c r="C126" s="6"/>
      <c r="D126" s="10">
        <f>SUM(D127:D128)</f>
        <v>6996000</v>
      </c>
      <c r="E126" s="10">
        <f>SUM(E127:E128)</f>
        <v>4225000</v>
      </c>
      <c r="F126" s="10">
        <f t="shared" si="4"/>
        <v>2771000</v>
      </c>
      <c r="G126" s="8"/>
    </row>
    <row r="127" spans="1:7" ht="15.75" customHeight="1" x14ac:dyDescent="0.15">
      <c r="A127" s="4"/>
      <c r="B127" s="5" t="s">
        <v>137</v>
      </c>
      <c r="C127" s="6"/>
      <c r="D127" s="10">
        <f>SUM(地域!D39,貸付!D35,心配!D27)</f>
        <v>1000000</v>
      </c>
      <c r="E127" s="10">
        <f>SUM(地域!E39,貸付!E35,心配!E27)</f>
        <v>1000000</v>
      </c>
      <c r="F127" s="10">
        <f t="shared" si="4"/>
        <v>0</v>
      </c>
      <c r="G127" s="255" t="s">
        <v>338</v>
      </c>
    </row>
    <row r="128" spans="1:7" ht="15.75" customHeight="1" x14ac:dyDescent="0.15">
      <c r="A128" s="4"/>
      <c r="B128" s="5" t="s">
        <v>138</v>
      </c>
      <c r="C128" s="6"/>
      <c r="D128" s="10">
        <f>SUM(法人!D100,地域!D40)</f>
        <v>5996000</v>
      </c>
      <c r="E128" s="10">
        <f>SUM(法人!E100,地域!E40)</f>
        <v>3225000</v>
      </c>
      <c r="F128" s="10">
        <f t="shared" si="4"/>
        <v>2771000</v>
      </c>
      <c r="G128" s="242" t="s">
        <v>339</v>
      </c>
    </row>
    <row r="129" spans="1:7" ht="15.75" customHeight="1" x14ac:dyDescent="0.15">
      <c r="A129" s="335" t="s">
        <v>141</v>
      </c>
      <c r="B129" s="335"/>
      <c r="C129" s="335"/>
      <c r="D129" s="10">
        <f>SUM(D118,D120,D124,D126)</f>
        <v>13000000</v>
      </c>
      <c r="E129" s="10">
        <f>SUM(E118,E120,E124,E126)</f>
        <v>8078000</v>
      </c>
      <c r="F129" s="10">
        <f t="shared" si="4"/>
        <v>4922000</v>
      </c>
      <c r="G129" s="9"/>
    </row>
    <row r="131" spans="1:7" ht="15.75" customHeight="1" x14ac:dyDescent="0.15">
      <c r="A131" s="2" t="s">
        <v>27</v>
      </c>
      <c r="B131" s="1"/>
      <c r="C131" s="1"/>
      <c r="D131" s="1"/>
      <c r="E131" s="1"/>
      <c r="F131" s="1"/>
      <c r="G131" s="1"/>
    </row>
    <row r="132" spans="1:7" ht="15.75" customHeight="1" x14ac:dyDescent="0.15">
      <c r="A132" s="335" t="s">
        <v>2</v>
      </c>
      <c r="B132" s="335"/>
      <c r="C132" s="335"/>
      <c r="D132" s="312" t="s">
        <v>438</v>
      </c>
      <c r="E132" s="309" t="s">
        <v>427</v>
      </c>
      <c r="F132" s="309" t="s">
        <v>3</v>
      </c>
      <c r="G132" s="18" t="s">
        <v>4</v>
      </c>
    </row>
    <row r="133" spans="1:7" ht="15.75" customHeight="1" x14ac:dyDescent="0.15">
      <c r="A133" s="4" t="s">
        <v>142</v>
      </c>
      <c r="B133" s="5"/>
      <c r="C133" s="6"/>
      <c r="D133" s="9">
        <f>SUM(D134)</f>
        <v>1200000</v>
      </c>
      <c r="E133" s="9">
        <f>SUM(E134)</f>
        <v>1610000</v>
      </c>
      <c r="F133" s="10">
        <f>SUM(D133-E133)</f>
        <v>-410000</v>
      </c>
      <c r="G133" s="19"/>
    </row>
    <row r="134" spans="1:7" ht="15.75" customHeight="1" x14ac:dyDescent="0.15">
      <c r="A134" s="11"/>
      <c r="B134" s="12" t="s">
        <v>143</v>
      </c>
      <c r="C134" s="13"/>
      <c r="D134" s="9">
        <f>SUM(梨の実!D23)</f>
        <v>1200000</v>
      </c>
      <c r="E134" s="9">
        <f>SUM(梨の実!E23)</f>
        <v>1610000</v>
      </c>
      <c r="F134" s="10">
        <f t="shared" ref="F134:F150" si="5">SUM(D134-E134)</f>
        <v>-410000</v>
      </c>
      <c r="G134" s="243" t="s">
        <v>340</v>
      </c>
    </row>
    <row r="135" spans="1:7" ht="15.75" customHeight="1" x14ac:dyDescent="0.15">
      <c r="A135" s="4" t="s">
        <v>144</v>
      </c>
      <c r="B135" s="5"/>
      <c r="C135" s="6"/>
      <c r="D135" s="9">
        <f>SUM(D136:D137)</f>
        <v>4828000</v>
      </c>
      <c r="E135" s="9">
        <f>SUM(E136:E137)</f>
        <v>4566000</v>
      </c>
      <c r="F135" s="10">
        <f t="shared" si="5"/>
        <v>262000</v>
      </c>
      <c r="G135" s="242"/>
    </row>
    <row r="136" spans="1:7" ht="15.75" customHeight="1" x14ac:dyDescent="0.15">
      <c r="A136" s="4"/>
      <c r="B136" s="5" t="s">
        <v>407</v>
      </c>
      <c r="C136" s="6"/>
      <c r="D136" s="9">
        <f>SUM(法人!D106,地域!D46)</f>
        <v>4827000</v>
      </c>
      <c r="E136" s="9">
        <f>SUM(法人!E106,地域!E46)</f>
        <v>4565000</v>
      </c>
      <c r="F136" s="10">
        <f t="shared" si="5"/>
        <v>262000</v>
      </c>
      <c r="G136" s="242"/>
    </row>
    <row r="137" spans="1:7" ht="15.75" customHeight="1" x14ac:dyDescent="0.15">
      <c r="A137" s="11"/>
      <c r="B137" s="12" t="s">
        <v>147</v>
      </c>
      <c r="C137" s="13"/>
      <c r="D137" s="9">
        <f>SUM(法人!D107)</f>
        <v>1000</v>
      </c>
      <c r="E137" s="9">
        <f>SUM(法人!E107)</f>
        <v>1000</v>
      </c>
      <c r="F137" s="10">
        <f t="shared" si="5"/>
        <v>0</v>
      </c>
      <c r="G137" s="243"/>
    </row>
    <row r="138" spans="1:7" ht="15.75" customHeight="1" x14ac:dyDescent="0.15">
      <c r="A138" s="4" t="s">
        <v>148</v>
      </c>
      <c r="B138" s="5"/>
      <c r="C138" s="6"/>
      <c r="D138" s="9">
        <f>SUM(D139)</f>
        <v>4000</v>
      </c>
      <c r="E138" s="9">
        <f>SUM(E139)</f>
        <v>624000</v>
      </c>
      <c r="F138" s="10">
        <f t="shared" si="5"/>
        <v>-620000</v>
      </c>
      <c r="G138" s="242"/>
    </row>
    <row r="139" spans="1:7" ht="15.75" customHeight="1" x14ac:dyDescent="0.15">
      <c r="A139" s="11"/>
      <c r="B139" s="12" t="s">
        <v>145</v>
      </c>
      <c r="C139" s="13"/>
      <c r="D139" s="9">
        <f>SUM(法人!D109,梨の実!D25)</f>
        <v>4000</v>
      </c>
      <c r="E139" s="9">
        <f>SUM(法人!E109,梨の実!E25)</f>
        <v>624000</v>
      </c>
      <c r="F139" s="10">
        <f t="shared" si="5"/>
        <v>-620000</v>
      </c>
      <c r="G139" s="243"/>
    </row>
    <row r="140" spans="1:7" ht="15.75" customHeight="1" x14ac:dyDescent="0.15">
      <c r="A140" s="4" t="s">
        <v>150</v>
      </c>
      <c r="B140" s="5"/>
      <c r="C140" s="6"/>
      <c r="D140" s="9">
        <f>SUM(D141:D144)</f>
        <v>6996000</v>
      </c>
      <c r="E140" s="9">
        <f>SUM(E141:E144)</f>
        <v>4225000</v>
      </c>
      <c r="F140" s="10">
        <f t="shared" si="5"/>
        <v>2771000</v>
      </c>
      <c r="G140" s="242"/>
    </row>
    <row r="141" spans="1:7" ht="15.75" customHeight="1" x14ac:dyDescent="0.15">
      <c r="A141" s="4"/>
      <c r="B141" s="5" t="s">
        <v>151</v>
      </c>
      <c r="C141" s="6"/>
      <c r="D141" s="9">
        <f>SUM(梨の実!D27)</f>
        <v>5617000</v>
      </c>
      <c r="E141" s="9">
        <f>SUM(梨の実!E27)</f>
        <v>2827000</v>
      </c>
      <c r="F141" s="10">
        <f t="shared" si="5"/>
        <v>2790000</v>
      </c>
      <c r="G141" s="242" t="s">
        <v>327</v>
      </c>
    </row>
    <row r="142" spans="1:7" ht="15.75" customHeight="1" x14ac:dyDescent="0.15">
      <c r="A142" s="4"/>
      <c r="B142" s="5" t="s">
        <v>152</v>
      </c>
      <c r="C142" s="6"/>
      <c r="D142" s="9">
        <f>SUM(法人!D111,梨の実!D28)</f>
        <v>1069000</v>
      </c>
      <c r="E142" s="9">
        <f>SUM(法人!E111,梨の実!E28)</f>
        <v>1088000</v>
      </c>
      <c r="F142" s="10">
        <f t="shared" si="5"/>
        <v>-19000</v>
      </c>
      <c r="G142" s="242" t="s">
        <v>341</v>
      </c>
    </row>
    <row r="143" spans="1:7" ht="15.75" customHeight="1" x14ac:dyDescent="0.15">
      <c r="A143" s="4"/>
      <c r="B143" s="5" t="s">
        <v>153</v>
      </c>
      <c r="C143" s="6"/>
      <c r="D143" s="9">
        <f>SUM(法人!D112)</f>
        <v>90000</v>
      </c>
      <c r="E143" s="9">
        <f>SUM(法人!E112)</f>
        <v>90000</v>
      </c>
      <c r="F143" s="10">
        <f t="shared" si="5"/>
        <v>0</v>
      </c>
      <c r="G143" s="242" t="s">
        <v>342</v>
      </c>
    </row>
    <row r="144" spans="1:7" ht="15.75" customHeight="1" x14ac:dyDescent="0.15">
      <c r="A144" s="4"/>
      <c r="B144" s="5" t="s">
        <v>154</v>
      </c>
      <c r="C144" s="6"/>
      <c r="D144" s="9">
        <f>SUM(法人!D113)</f>
        <v>220000</v>
      </c>
      <c r="E144" s="9">
        <f>SUM(法人!E113)</f>
        <v>220000</v>
      </c>
      <c r="F144" s="10">
        <f t="shared" si="5"/>
        <v>0</v>
      </c>
      <c r="G144" s="242" t="s">
        <v>343</v>
      </c>
    </row>
    <row r="145" spans="1:7" ht="15.75" customHeight="1" x14ac:dyDescent="0.15">
      <c r="A145" s="335" t="s">
        <v>157</v>
      </c>
      <c r="B145" s="335"/>
      <c r="C145" s="335"/>
      <c r="D145" s="9">
        <f>SUM(D133,D135,D138,D140)</f>
        <v>13028000</v>
      </c>
      <c r="E145" s="9">
        <f>SUM(E133,E135,E138,E140)</f>
        <v>11025000</v>
      </c>
      <c r="F145" s="10">
        <f t="shared" si="5"/>
        <v>2003000</v>
      </c>
      <c r="G145" s="9"/>
    </row>
    <row r="146" spans="1:7" ht="15.75" customHeight="1" x14ac:dyDescent="0.15">
      <c r="A146" s="335" t="s">
        <v>158</v>
      </c>
      <c r="B146" s="335"/>
      <c r="C146" s="335"/>
      <c r="D146" s="9">
        <f>SUM(D129-D145)</f>
        <v>-28000</v>
      </c>
      <c r="E146" s="9">
        <f>SUM(E129-E145)</f>
        <v>-2947000</v>
      </c>
      <c r="F146" s="10">
        <f t="shared" si="5"/>
        <v>2919000</v>
      </c>
      <c r="G146" s="9"/>
    </row>
    <row r="147" spans="1:7" ht="15.75" customHeight="1" x14ac:dyDescent="0.15">
      <c r="A147" s="335" t="s">
        <v>159</v>
      </c>
      <c r="B147" s="335"/>
      <c r="C147" s="335"/>
      <c r="D147" s="9">
        <f>SUM(法人!D116)</f>
        <v>50000</v>
      </c>
      <c r="E147" s="9">
        <f>SUM(法人!E116)</f>
        <v>50000</v>
      </c>
      <c r="F147" s="10">
        <f t="shared" si="5"/>
        <v>0</v>
      </c>
      <c r="G147" s="9"/>
    </row>
    <row r="148" spans="1:7" ht="15.75" customHeight="1" x14ac:dyDescent="0.15">
      <c r="A148" s="343" t="s">
        <v>160</v>
      </c>
      <c r="B148" s="343"/>
      <c r="C148" s="343"/>
      <c r="D148" s="9">
        <f>SUM(D95,D113,D146-D147)</f>
        <v>0</v>
      </c>
      <c r="E148" s="9">
        <f>SUM(E95,E113,E146-E147)</f>
        <v>-162000</v>
      </c>
      <c r="F148" s="10">
        <f t="shared" si="5"/>
        <v>162000</v>
      </c>
      <c r="G148" s="9"/>
    </row>
    <row r="149" spans="1:7" ht="15.75" customHeight="1" x14ac:dyDescent="0.15">
      <c r="A149" s="335" t="s">
        <v>48</v>
      </c>
      <c r="B149" s="335"/>
      <c r="C149" s="335"/>
      <c r="D149" s="9">
        <f>SUM(法人!D118,地域!D50,学童!D40,共募!D43,貸付!D39,心配!D31,梨の実!D32)</f>
        <v>0</v>
      </c>
      <c r="E149" s="9">
        <f>SUM(法人!E118,地域!E50,学童!E40,共募!E43,貸付!E39,心配!E31,梨の実!E32)</f>
        <v>162000</v>
      </c>
      <c r="F149" s="10">
        <f t="shared" si="5"/>
        <v>-162000</v>
      </c>
      <c r="G149" s="9"/>
    </row>
    <row r="150" spans="1:7" ht="15.75" customHeight="1" x14ac:dyDescent="0.15">
      <c r="A150" s="335" t="s">
        <v>49</v>
      </c>
      <c r="B150" s="335"/>
      <c r="C150" s="335"/>
      <c r="D150" s="9">
        <f>SUM(D148:D149)</f>
        <v>0</v>
      </c>
      <c r="E150" s="9">
        <f>SUM(E148:E149)</f>
        <v>0</v>
      </c>
      <c r="F150" s="10">
        <f t="shared" si="5"/>
        <v>0</v>
      </c>
      <c r="G150" s="9"/>
    </row>
  </sheetData>
  <mergeCells count="20">
    <mergeCell ref="A149:C149"/>
    <mergeCell ref="A150:C150"/>
    <mergeCell ref="A129:C129"/>
    <mergeCell ref="A132:C132"/>
    <mergeCell ref="A145:C145"/>
    <mergeCell ref="A146:C146"/>
    <mergeCell ref="A147:C147"/>
    <mergeCell ref="A148:C148"/>
    <mergeCell ref="A117:C117"/>
    <mergeCell ref="A1:G1"/>
    <mergeCell ref="A5:C5"/>
    <mergeCell ref="A34:C34"/>
    <mergeCell ref="A37:C37"/>
    <mergeCell ref="A94:C94"/>
    <mergeCell ref="A95:C95"/>
    <mergeCell ref="A99:C99"/>
    <mergeCell ref="A102:C102"/>
    <mergeCell ref="A105:C105"/>
    <mergeCell ref="A112:C112"/>
    <mergeCell ref="A113:C113"/>
  </mergeCells>
  <phoneticPr fontId="6"/>
  <pageMargins left="0.70866141732283472" right="0.55118110236220474" top="0.78740157480314965" bottom="0.74803149606299213" header="0.31496062992125984" footer="0.31496062992125984"/>
  <pageSetup paperSize="9" scale="78" orientation="portrait" r:id="rId1"/>
  <rowBreaks count="2" manualBreakCount="2">
    <brk id="65" max="16383" man="1"/>
    <brk id="130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9"/>
  <sheetViews>
    <sheetView view="pageBreakPreview" topLeftCell="A85" zoomScaleNormal="100" zoomScaleSheetLayoutView="100" workbookViewId="0">
      <selection activeCell="A4" sqref="A4:C5"/>
    </sheetView>
  </sheetViews>
  <sheetFormatPr defaultRowHeight="15" customHeight="1" x14ac:dyDescent="0.15"/>
  <cols>
    <col min="1" max="1" width="5.875" style="201" customWidth="1"/>
    <col min="2" max="2" width="3.75" style="201" customWidth="1"/>
    <col min="3" max="3" width="35.125" style="201" customWidth="1"/>
    <col min="4" max="6" width="13.75" style="201" customWidth="1"/>
    <col min="7" max="7" width="24.75" style="201" customWidth="1"/>
    <col min="8" max="16384" width="9" style="201"/>
  </cols>
  <sheetData>
    <row r="1" spans="1:7" ht="15" customHeight="1" x14ac:dyDescent="0.15">
      <c r="A1" s="344" t="s">
        <v>431</v>
      </c>
      <c r="B1" s="344"/>
      <c r="C1" s="344"/>
      <c r="D1" s="344"/>
      <c r="E1" s="344"/>
      <c r="F1" s="344"/>
      <c r="G1" s="344"/>
    </row>
    <row r="2" spans="1:7" ht="15" customHeight="1" x14ac:dyDescent="0.15">
      <c r="A2" s="184"/>
      <c r="B2" s="184"/>
      <c r="C2" s="184"/>
      <c r="D2" s="184"/>
      <c r="E2" s="184"/>
      <c r="F2" s="184"/>
      <c r="G2" s="122" t="s">
        <v>302</v>
      </c>
    </row>
    <row r="3" spans="1:7" ht="15" customHeight="1" x14ac:dyDescent="0.15">
      <c r="A3" s="121" t="s">
        <v>76</v>
      </c>
      <c r="B3" s="202"/>
      <c r="C3" s="202"/>
      <c r="D3" s="202"/>
      <c r="E3" s="202"/>
      <c r="F3" s="202"/>
      <c r="G3" s="202"/>
    </row>
    <row r="4" spans="1:7" ht="15" customHeight="1" x14ac:dyDescent="0.15">
      <c r="A4" s="121" t="s">
        <v>1</v>
      </c>
      <c r="B4" s="202"/>
      <c r="C4" s="202"/>
      <c r="D4" s="202"/>
      <c r="E4" s="202"/>
      <c r="F4" s="202"/>
      <c r="G4" s="202"/>
    </row>
    <row r="5" spans="1:7" ht="15" customHeight="1" x14ac:dyDescent="0.15">
      <c r="A5" s="348" t="s">
        <v>2</v>
      </c>
      <c r="B5" s="348"/>
      <c r="C5" s="348"/>
      <c r="D5" s="312" t="s">
        <v>438</v>
      </c>
      <c r="E5" s="309" t="s">
        <v>427</v>
      </c>
      <c r="F5" s="309" t="s">
        <v>3</v>
      </c>
      <c r="G5" s="273" t="s">
        <v>4</v>
      </c>
    </row>
    <row r="6" spans="1:7" ht="15" customHeight="1" x14ac:dyDescent="0.15">
      <c r="A6" s="132" t="s">
        <v>70</v>
      </c>
      <c r="B6" s="133"/>
      <c r="C6" s="134"/>
      <c r="D6" s="128">
        <f>SUM(D7:D8)</f>
        <v>322000</v>
      </c>
      <c r="E6" s="128">
        <f>SUM(E7:E8)</f>
        <v>357000</v>
      </c>
      <c r="F6" s="143">
        <f>SUM(D6-E6)</f>
        <v>-35000</v>
      </c>
      <c r="G6" s="147"/>
    </row>
    <row r="7" spans="1:7" ht="15" customHeight="1" x14ac:dyDescent="0.15">
      <c r="A7" s="123"/>
      <c r="B7" s="125" t="s">
        <v>24</v>
      </c>
      <c r="C7" s="283"/>
      <c r="D7" s="128">
        <f>SUM(訪問!D7)</f>
        <v>307000</v>
      </c>
      <c r="E7" s="128">
        <f>SUM(訪問!E7)</f>
        <v>307000</v>
      </c>
      <c r="F7" s="143">
        <f t="shared" ref="F7:F20" si="0">SUM(D7-E7)</f>
        <v>0</v>
      </c>
      <c r="G7" s="147" t="s">
        <v>60</v>
      </c>
    </row>
    <row r="8" spans="1:7" ht="15" customHeight="1" x14ac:dyDescent="0.15">
      <c r="A8" s="129"/>
      <c r="B8" s="203" t="s">
        <v>198</v>
      </c>
      <c r="C8" s="284"/>
      <c r="D8" s="128">
        <f>SUM(訪問!D8)</f>
        <v>15000</v>
      </c>
      <c r="E8" s="128">
        <f>SUM(訪問!E8)</f>
        <v>50000</v>
      </c>
      <c r="F8" s="143">
        <f t="shared" si="0"/>
        <v>-35000</v>
      </c>
      <c r="G8" s="232"/>
    </row>
    <row r="9" spans="1:7" ht="15" customHeight="1" x14ac:dyDescent="0.15">
      <c r="A9" s="132" t="s">
        <v>74</v>
      </c>
      <c r="B9" s="133"/>
      <c r="C9" s="134"/>
      <c r="D9" s="128">
        <f>SUM(D10,D13,D14)</f>
        <v>31883000</v>
      </c>
      <c r="E9" s="128">
        <f>SUM(E10,E13,E14)</f>
        <v>31199000</v>
      </c>
      <c r="F9" s="143">
        <f t="shared" si="0"/>
        <v>684000</v>
      </c>
      <c r="G9" s="134"/>
    </row>
    <row r="10" spans="1:7" ht="15" customHeight="1" x14ac:dyDescent="0.15">
      <c r="A10" s="123"/>
      <c r="B10" s="124" t="s">
        <v>19</v>
      </c>
      <c r="C10" s="125"/>
      <c r="D10" s="128">
        <f>SUM(D11:D12)</f>
        <v>23384000</v>
      </c>
      <c r="E10" s="128">
        <f>SUM(E11:E12)</f>
        <v>21940000</v>
      </c>
      <c r="F10" s="143">
        <f t="shared" si="0"/>
        <v>1444000</v>
      </c>
      <c r="G10" s="147"/>
    </row>
    <row r="11" spans="1:7" ht="15" customHeight="1" x14ac:dyDescent="0.15">
      <c r="A11" s="123"/>
      <c r="B11" s="124"/>
      <c r="C11" s="125" t="s">
        <v>20</v>
      </c>
      <c r="D11" s="128">
        <f>SUM(訪問!D11)</f>
        <v>21620000</v>
      </c>
      <c r="E11" s="128">
        <f>SUM(訪問!E11)</f>
        <v>20250000</v>
      </c>
      <c r="F11" s="143">
        <f t="shared" si="0"/>
        <v>1370000</v>
      </c>
      <c r="G11" s="147" t="s">
        <v>57</v>
      </c>
    </row>
    <row r="12" spans="1:7" ht="15" customHeight="1" x14ac:dyDescent="0.15">
      <c r="A12" s="123"/>
      <c r="B12" s="124"/>
      <c r="C12" s="125" t="s">
        <v>199</v>
      </c>
      <c r="D12" s="128">
        <f>SUM(訪問!D12)</f>
        <v>1764000</v>
      </c>
      <c r="E12" s="128">
        <f>SUM(訪問!E12)</f>
        <v>1690000</v>
      </c>
      <c r="F12" s="143">
        <f t="shared" si="0"/>
        <v>74000</v>
      </c>
      <c r="G12" s="147" t="s">
        <v>58</v>
      </c>
    </row>
    <row r="13" spans="1:7" ht="15" customHeight="1" x14ac:dyDescent="0.15">
      <c r="A13" s="123"/>
      <c r="B13" s="124" t="s">
        <v>21</v>
      </c>
      <c r="C13" s="125"/>
      <c r="D13" s="128">
        <f>SUM(居宅!D7)</f>
        <v>8280000</v>
      </c>
      <c r="E13" s="128">
        <f>SUM(居宅!E7)</f>
        <v>9040000</v>
      </c>
      <c r="F13" s="143">
        <f t="shared" si="0"/>
        <v>-760000</v>
      </c>
      <c r="G13" s="147" t="s">
        <v>59</v>
      </c>
    </row>
    <row r="14" spans="1:7" ht="15" customHeight="1" x14ac:dyDescent="0.15">
      <c r="A14" s="123"/>
      <c r="B14" s="124" t="s">
        <v>22</v>
      </c>
      <c r="C14" s="125"/>
      <c r="D14" s="128">
        <f>SUM(D15)</f>
        <v>219000</v>
      </c>
      <c r="E14" s="128">
        <f>SUM(E15)</f>
        <v>219000</v>
      </c>
      <c r="F14" s="143">
        <f t="shared" si="0"/>
        <v>0</v>
      </c>
      <c r="G14" s="147"/>
    </row>
    <row r="15" spans="1:7" ht="15" customHeight="1" x14ac:dyDescent="0.15">
      <c r="A15" s="129"/>
      <c r="B15" s="130"/>
      <c r="C15" s="131" t="s">
        <v>23</v>
      </c>
      <c r="D15" s="128">
        <f>SUM(居宅!D9)</f>
        <v>219000</v>
      </c>
      <c r="E15" s="128">
        <f>SUM(居宅!E9)</f>
        <v>219000</v>
      </c>
      <c r="F15" s="143">
        <f t="shared" si="0"/>
        <v>0</v>
      </c>
      <c r="G15" s="274"/>
    </row>
    <row r="16" spans="1:7" ht="15" customHeight="1" x14ac:dyDescent="0.15">
      <c r="A16" s="123" t="s">
        <v>61</v>
      </c>
      <c r="B16" s="124"/>
      <c r="C16" s="124"/>
      <c r="D16" s="128">
        <f>SUM(D17)</f>
        <v>2000</v>
      </c>
      <c r="E16" s="128">
        <f>SUM(E17)</f>
        <v>2000</v>
      </c>
      <c r="F16" s="143">
        <f t="shared" si="0"/>
        <v>0</v>
      </c>
      <c r="G16" s="147"/>
    </row>
    <row r="17" spans="1:7" ht="15" customHeight="1" x14ac:dyDescent="0.15">
      <c r="A17" s="123"/>
      <c r="B17" s="124" t="s">
        <v>194</v>
      </c>
      <c r="C17" s="124"/>
      <c r="D17" s="128">
        <f>SUM(訪問!D14,居宅!D11)</f>
        <v>2000</v>
      </c>
      <c r="E17" s="128">
        <f>SUM(訪問!E14,居宅!E11)</f>
        <v>2000</v>
      </c>
      <c r="F17" s="143">
        <f t="shared" si="0"/>
        <v>0</v>
      </c>
      <c r="G17" s="126"/>
    </row>
    <row r="18" spans="1:7" ht="15" customHeight="1" x14ac:dyDescent="0.15">
      <c r="A18" s="132" t="s">
        <v>25</v>
      </c>
      <c r="B18" s="133"/>
      <c r="C18" s="134"/>
      <c r="D18" s="128">
        <f>SUM(D19)</f>
        <v>10000</v>
      </c>
      <c r="E18" s="128">
        <f>SUM(E19)</f>
        <v>10000</v>
      </c>
      <c r="F18" s="143">
        <f t="shared" si="0"/>
        <v>0</v>
      </c>
      <c r="G18" s="125"/>
    </row>
    <row r="19" spans="1:7" ht="15" customHeight="1" x14ac:dyDescent="0.15">
      <c r="A19" s="129"/>
      <c r="B19" s="130" t="s">
        <v>200</v>
      </c>
      <c r="C19" s="131"/>
      <c r="D19" s="128">
        <f>SUM(訪問!D16)</f>
        <v>10000</v>
      </c>
      <c r="E19" s="128">
        <f>SUM(訪問!E16)</f>
        <v>10000</v>
      </c>
      <c r="F19" s="143">
        <f t="shared" si="0"/>
        <v>0</v>
      </c>
      <c r="G19" s="125"/>
    </row>
    <row r="20" spans="1:7" ht="15" customHeight="1" x14ac:dyDescent="0.15">
      <c r="A20" s="345" t="s">
        <v>164</v>
      </c>
      <c r="B20" s="346"/>
      <c r="C20" s="347"/>
      <c r="D20" s="128">
        <f>SUM(D6,D9,D16,D18)</f>
        <v>32217000</v>
      </c>
      <c r="E20" s="128">
        <f>SUM(E6,E9,E16,E18)</f>
        <v>31568000</v>
      </c>
      <c r="F20" s="143">
        <f t="shared" si="0"/>
        <v>649000</v>
      </c>
      <c r="G20" s="128"/>
    </row>
    <row r="22" spans="1:7" ht="15" customHeight="1" x14ac:dyDescent="0.15">
      <c r="A22" s="121" t="s">
        <v>27</v>
      </c>
      <c r="B22" s="202"/>
      <c r="C22" s="202"/>
      <c r="D22" s="202"/>
      <c r="E22" s="202"/>
      <c r="F22" s="202"/>
      <c r="G22" s="202"/>
    </row>
    <row r="23" spans="1:7" ht="15" customHeight="1" x14ac:dyDescent="0.15">
      <c r="A23" s="348" t="s">
        <v>2</v>
      </c>
      <c r="B23" s="348"/>
      <c r="C23" s="345"/>
      <c r="D23" s="312" t="s">
        <v>438</v>
      </c>
      <c r="E23" s="309" t="s">
        <v>427</v>
      </c>
      <c r="F23" s="309" t="s">
        <v>3</v>
      </c>
      <c r="G23" s="136" t="s">
        <v>4</v>
      </c>
    </row>
    <row r="24" spans="1:7" ht="15" customHeight="1" x14ac:dyDescent="0.15">
      <c r="A24" s="132" t="s">
        <v>28</v>
      </c>
      <c r="B24" s="133"/>
      <c r="C24" s="134"/>
      <c r="D24" s="135">
        <f>SUM(D25:D29)</f>
        <v>28042000</v>
      </c>
      <c r="E24" s="135">
        <f>SUM(E25:E29)</f>
        <v>28172000</v>
      </c>
      <c r="F24" s="143">
        <f>SUM(D24-E24)</f>
        <v>-130000</v>
      </c>
      <c r="G24" s="280"/>
    </row>
    <row r="25" spans="1:7" ht="15" customHeight="1" x14ac:dyDescent="0.15">
      <c r="A25" s="123"/>
      <c r="B25" s="5" t="s">
        <v>79</v>
      </c>
      <c r="D25" s="128">
        <f>SUM(訪問!D22,居宅!D17)</f>
        <v>12557000</v>
      </c>
      <c r="E25" s="128">
        <f>SUM(訪問!E22,居宅!E17)</f>
        <v>13385000</v>
      </c>
      <c r="F25" s="143">
        <f t="shared" ref="F25:F56" si="1">SUM(D25-E25)</f>
        <v>-828000</v>
      </c>
      <c r="G25" s="146" t="s">
        <v>365</v>
      </c>
    </row>
    <row r="26" spans="1:7" ht="15" customHeight="1" x14ac:dyDescent="0.15">
      <c r="A26" s="123"/>
      <c r="B26" s="5" t="s">
        <v>77</v>
      </c>
      <c r="D26" s="128">
        <f>SUM(訪問!D23,居宅!D18)</f>
        <v>2911000</v>
      </c>
      <c r="E26" s="128">
        <f>SUM(訪問!E23,居宅!E18)</f>
        <v>3288000</v>
      </c>
      <c r="F26" s="143">
        <f t="shared" si="1"/>
        <v>-377000</v>
      </c>
      <c r="G26" s="146" t="s">
        <v>366</v>
      </c>
    </row>
    <row r="27" spans="1:7" ht="15" customHeight="1" x14ac:dyDescent="0.15">
      <c r="A27" s="123"/>
      <c r="B27" s="5" t="s">
        <v>80</v>
      </c>
      <c r="D27" s="128">
        <f>SUM(訪問!D24,居宅!D19)</f>
        <v>10164000</v>
      </c>
      <c r="E27" s="128">
        <f>SUM(訪問!E24,居宅!E19)</f>
        <v>8881000</v>
      </c>
      <c r="F27" s="143">
        <f t="shared" si="1"/>
        <v>1283000</v>
      </c>
      <c r="G27" s="146" t="s">
        <v>409</v>
      </c>
    </row>
    <row r="28" spans="1:7" ht="15" customHeight="1" x14ac:dyDescent="0.15">
      <c r="A28" s="123"/>
      <c r="B28" s="5" t="s">
        <v>81</v>
      </c>
      <c r="D28" s="128">
        <f>SUM(訪問!D25,居宅!D20)</f>
        <v>2000</v>
      </c>
      <c r="E28" s="128">
        <f>SUM(訪問!E25,居宅!E20)</f>
        <v>2000</v>
      </c>
      <c r="F28" s="143">
        <f t="shared" si="1"/>
        <v>0</v>
      </c>
      <c r="G28" s="146"/>
    </row>
    <row r="29" spans="1:7" ht="15" customHeight="1" x14ac:dyDescent="0.15">
      <c r="A29" s="123"/>
      <c r="B29" s="12" t="s">
        <v>82</v>
      </c>
      <c r="D29" s="128">
        <f>SUM(訪問!D26,居宅!D21)</f>
        <v>2408000</v>
      </c>
      <c r="E29" s="128">
        <f>SUM(訪問!E26,居宅!E21)</f>
        <v>2616000</v>
      </c>
      <c r="F29" s="143">
        <f t="shared" si="1"/>
        <v>-208000</v>
      </c>
      <c r="G29" s="274" t="s">
        <v>316</v>
      </c>
    </row>
    <row r="30" spans="1:7" ht="15" customHeight="1" x14ac:dyDescent="0.15">
      <c r="A30" s="132" t="s">
        <v>30</v>
      </c>
      <c r="B30" s="133"/>
      <c r="C30" s="134"/>
      <c r="D30" s="128">
        <f>SUM(D31:D35)</f>
        <v>974000</v>
      </c>
      <c r="E30" s="128">
        <f>SUM(E31:E35)</f>
        <v>962000</v>
      </c>
      <c r="F30" s="143">
        <f t="shared" si="1"/>
        <v>12000</v>
      </c>
      <c r="G30" s="146"/>
    </row>
    <row r="31" spans="1:7" ht="15" customHeight="1" x14ac:dyDescent="0.15">
      <c r="A31" s="123"/>
      <c r="B31" s="124" t="s">
        <v>85</v>
      </c>
      <c r="C31" s="125"/>
      <c r="D31" s="128">
        <f>SUM(訪問!D28,居宅!D23)</f>
        <v>72000</v>
      </c>
      <c r="E31" s="128">
        <f>SUM(訪問!E28,居宅!E23)</f>
        <v>75000</v>
      </c>
      <c r="F31" s="143">
        <f t="shared" si="1"/>
        <v>-3000</v>
      </c>
      <c r="G31" s="146" t="s">
        <v>369</v>
      </c>
    </row>
    <row r="32" spans="1:7" ht="15" customHeight="1" x14ac:dyDescent="0.15">
      <c r="A32" s="123"/>
      <c r="B32" s="124" t="s">
        <v>206</v>
      </c>
      <c r="C32" s="125"/>
      <c r="D32" s="128">
        <f>SUM(訪問!D29,居宅!D24)</f>
        <v>0</v>
      </c>
      <c r="E32" s="128">
        <f>SUM(訪問!E29,居宅!E24)</f>
        <v>2000</v>
      </c>
      <c r="F32" s="143">
        <f t="shared" si="1"/>
        <v>-2000</v>
      </c>
      <c r="G32" s="146" t="s">
        <v>440</v>
      </c>
    </row>
    <row r="33" spans="1:7" ht="15" customHeight="1" x14ac:dyDescent="0.15">
      <c r="A33" s="123"/>
      <c r="B33" s="124" t="s">
        <v>207</v>
      </c>
      <c r="C33" s="125"/>
      <c r="D33" s="128">
        <f>SUM(訪問!D30,居宅!D25)</f>
        <v>782000</v>
      </c>
      <c r="E33" s="128">
        <f>SUM(訪問!E30,居宅!E25)</f>
        <v>746000</v>
      </c>
      <c r="F33" s="143">
        <f t="shared" si="1"/>
        <v>36000</v>
      </c>
      <c r="G33" s="146" t="s">
        <v>370</v>
      </c>
    </row>
    <row r="34" spans="1:7" ht="15" customHeight="1" x14ac:dyDescent="0.15">
      <c r="A34" s="123"/>
      <c r="B34" s="124" t="s">
        <v>205</v>
      </c>
      <c r="C34" s="125"/>
      <c r="D34" s="128">
        <f>SUM(訪問!D31,居宅!D26)</f>
        <v>40000</v>
      </c>
      <c r="E34" s="128">
        <f>SUM(訪問!E31,居宅!E26)</f>
        <v>56000</v>
      </c>
      <c r="F34" s="143">
        <f t="shared" si="1"/>
        <v>-16000</v>
      </c>
      <c r="G34" s="146" t="s">
        <v>371</v>
      </c>
    </row>
    <row r="35" spans="1:7" ht="15" customHeight="1" x14ac:dyDescent="0.15">
      <c r="A35" s="123"/>
      <c r="B35" s="130" t="s">
        <v>208</v>
      </c>
      <c r="C35" s="125"/>
      <c r="D35" s="128">
        <f>SUM(訪問!D32,居宅!D27)</f>
        <v>80000</v>
      </c>
      <c r="E35" s="128">
        <f>SUM(訪問!E32,居宅!E27)</f>
        <v>83000</v>
      </c>
      <c r="F35" s="143">
        <f t="shared" si="1"/>
        <v>-3000</v>
      </c>
      <c r="G35" s="274" t="s">
        <v>372</v>
      </c>
    </row>
    <row r="36" spans="1:7" ht="15" customHeight="1" x14ac:dyDescent="0.15">
      <c r="A36" s="132" t="s">
        <v>29</v>
      </c>
      <c r="C36" s="134"/>
      <c r="D36" s="128">
        <f>SUM(D37:D54)</f>
        <v>1739000</v>
      </c>
      <c r="E36" s="128">
        <f>SUM(E37:E54)</f>
        <v>1734000</v>
      </c>
      <c r="F36" s="143">
        <f t="shared" si="1"/>
        <v>5000</v>
      </c>
      <c r="G36" s="146"/>
    </row>
    <row r="37" spans="1:7" ht="15" customHeight="1" x14ac:dyDescent="0.15">
      <c r="A37" s="123"/>
      <c r="B37" s="125" t="s">
        <v>374</v>
      </c>
      <c r="D37" s="128">
        <f>SUM(訪問!D34,居宅!D29)</f>
        <v>128000</v>
      </c>
      <c r="E37" s="128">
        <f>SUM(訪問!E34,居宅!E29)</f>
        <v>117000</v>
      </c>
      <c r="F37" s="143">
        <f t="shared" si="1"/>
        <v>11000</v>
      </c>
      <c r="G37" s="146" t="s">
        <v>373</v>
      </c>
    </row>
    <row r="38" spans="1:7" ht="15" customHeight="1" x14ac:dyDescent="0.15">
      <c r="A38" s="123"/>
      <c r="B38" s="124" t="s">
        <v>258</v>
      </c>
      <c r="D38" s="128">
        <f>SUM(訪問!D35,居宅!D30)</f>
        <v>71000</v>
      </c>
      <c r="E38" s="128">
        <f>SUM(訪問!E35,居宅!E30)</f>
        <v>10000</v>
      </c>
      <c r="F38" s="143">
        <f t="shared" si="1"/>
        <v>61000</v>
      </c>
      <c r="G38" s="146" t="s">
        <v>417</v>
      </c>
    </row>
    <row r="39" spans="1:7" ht="15" customHeight="1" x14ac:dyDescent="0.15">
      <c r="A39" s="123"/>
      <c r="B39" s="125" t="s">
        <v>96</v>
      </c>
      <c r="D39" s="128">
        <f>SUM(訪問!D36,居宅!D31)</f>
        <v>20000</v>
      </c>
      <c r="E39" s="128">
        <f>SUM(訪問!E36,居宅!E31)</f>
        <v>13000</v>
      </c>
      <c r="F39" s="143">
        <f t="shared" si="1"/>
        <v>7000</v>
      </c>
      <c r="G39" s="146"/>
    </row>
    <row r="40" spans="1:7" ht="15" customHeight="1" x14ac:dyDescent="0.15">
      <c r="A40" s="123"/>
      <c r="B40" s="125" t="s">
        <v>97</v>
      </c>
      <c r="D40" s="128">
        <f>SUM(訪問!D37,居宅!D32)</f>
        <v>97000</v>
      </c>
      <c r="E40" s="128">
        <f>SUM(訪問!E37,居宅!E32)</f>
        <v>85000</v>
      </c>
      <c r="F40" s="143">
        <f t="shared" si="1"/>
        <v>12000</v>
      </c>
      <c r="G40" s="146"/>
    </row>
    <row r="41" spans="1:7" ht="15" customHeight="1" x14ac:dyDescent="0.15">
      <c r="A41" s="123"/>
      <c r="B41" s="125" t="s">
        <v>201</v>
      </c>
      <c r="D41" s="128">
        <f>SUM(訪問!D38,居宅!D33)</f>
        <v>98000</v>
      </c>
      <c r="E41" s="128">
        <f>SUM(訪問!E38,居宅!E33)</f>
        <v>92000</v>
      </c>
      <c r="F41" s="143">
        <f t="shared" si="1"/>
        <v>6000</v>
      </c>
      <c r="G41" s="146"/>
    </row>
    <row r="42" spans="1:7" ht="15" customHeight="1" x14ac:dyDescent="0.15">
      <c r="A42" s="123"/>
      <c r="B42" s="125" t="s">
        <v>99</v>
      </c>
      <c r="D42" s="128">
        <f>SUM(訪問!D39,居宅!D34)</f>
        <v>2000</v>
      </c>
      <c r="E42" s="128">
        <f>SUM(訪問!E39,居宅!E34)</f>
        <v>14000</v>
      </c>
      <c r="F42" s="143">
        <f t="shared" si="1"/>
        <v>-12000</v>
      </c>
      <c r="G42" s="146"/>
    </row>
    <row r="43" spans="1:7" ht="15" customHeight="1" x14ac:dyDescent="0.15">
      <c r="A43" s="123"/>
      <c r="B43" s="125" t="s">
        <v>100</v>
      </c>
      <c r="D43" s="128">
        <f>SUM(訪問!D40,居宅!D35)</f>
        <v>10000</v>
      </c>
      <c r="E43" s="128">
        <f>SUM(訪問!E40,居宅!E35)</f>
        <v>10000</v>
      </c>
      <c r="F43" s="143">
        <f t="shared" si="1"/>
        <v>0</v>
      </c>
      <c r="G43" s="146"/>
    </row>
    <row r="44" spans="1:7" ht="15" customHeight="1" x14ac:dyDescent="0.15">
      <c r="A44" s="123"/>
      <c r="B44" s="125" t="s">
        <v>102</v>
      </c>
      <c r="C44" s="239"/>
      <c r="D44" s="128">
        <f>SUM(訪問!D41,居宅!D36)</f>
        <v>2000</v>
      </c>
      <c r="E44" s="128">
        <f>SUM(訪問!E41,居宅!E36)</f>
        <v>2000</v>
      </c>
      <c r="F44" s="143">
        <f t="shared" si="1"/>
        <v>0</v>
      </c>
      <c r="G44" s="146"/>
    </row>
    <row r="45" spans="1:7" ht="15" customHeight="1" x14ac:dyDescent="0.15">
      <c r="A45" s="123"/>
      <c r="B45" s="125" t="s">
        <v>202</v>
      </c>
      <c r="D45" s="128">
        <f>SUM(訪問!D42,居宅!D37)</f>
        <v>61000</v>
      </c>
      <c r="E45" s="128">
        <f>SUM(訪問!E42,居宅!E37)</f>
        <v>120000</v>
      </c>
      <c r="F45" s="143">
        <f t="shared" si="1"/>
        <v>-59000</v>
      </c>
      <c r="G45" s="146" t="s">
        <v>375</v>
      </c>
    </row>
    <row r="46" spans="1:7" ht="15" customHeight="1" x14ac:dyDescent="0.15">
      <c r="A46" s="123"/>
      <c r="B46" s="125" t="s">
        <v>203</v>
      </c>
      <c r="D46" s="128">
        <f>SUM(訪問!D43,居宅!D38)</f>
        <v>16000</v>
      </c>
      <c r="E46" s="128">
        <f>SUM(訪問!E43,居宅!E38)</f>
        <v>28000</v>
      </c>
      <c r="F46" s="143">
        <f t="shared" si="1"/>
        <v>-12000</v>
      </c>
      <c r="G46" s="146"/>
    </row>
    <row r="47" spans="1:7" ht="15" customHeight="1" x14ac:dyDescent="0.15">
      <c r="A47" s="123"/>
      <c r="B47" s="125" t="s">
        <v>204</v>
      </c>
      <c r="D47" s="128">
        <f>SUM(訪問!D44,居宅!D39)</f>
        <v>2000</v>
      </c>
      <c r="E47" s="128">
        <f>SUM(訪問!E44,居宅!E39)</f>
        <v>2000</v>
      </c>
      <c r="F47" s="143">
        <f t="shared" si="1"/>
        <v>0</v>
      </c>
      <c r="G47" s="146"/>
    </row>
    <row r="48" spans="1:7" ht="15" customHeight="1" x14ac:dyDescent="0.15">
      <c r="A48" s="123"/>
      <c r="B48" s="125" t="s">
        <v>91</v>
      </c>
      <c r="D48" s="128">
        <f>SUM(訪問!D45,居宅!D40)</f>
        <v>2000</v>
      </c>
      <c r="E48" s="128">
        <f>SUM(訪問!E45,居宅!E40)</f>
        <v>2000</v>
      </c>
      <c r="F48" s="143">
        <f t="shared" si="1"/>
        <v>0</v>
      </c>
      <c r="G48" s="146"/>
    </row>
    <row r="49" spans="1:7" ht="15" customHeight="1" x14ac:dyDescent="0.15">
      <c r="A49" s="123"/>
      <c r="B49" s="125" t="s">
        <v>104</v>
      </c>
      <c r="D49" s="128">
        <f>SUM(訪問!D46,居宅!D41)</f>
        <v>10000</v>
      </c>
      <c r="E49" s="128">
        <f>SUM(訪問!E46,居宅!E41)</f>
        <v>10000</v>
      </c>
      <c r="F49" s="143">
        <f t="shared" si="1"/>
        <v>0</v>
      </c>
      <c r="G49" s="146"/>
    </row>
    <row r="50" spans="1:7" ht="15" customHeight="1" x14ac:dyDescent="0.15">
      <c r="A50" s="123"/>
      <c r="B50" s="125" t="s">
        <v>169</v>
      </c>
      <c r="D50" s="128">
        <f>SUM(訪問!D47,居宅!D42)</f>
        <v>330000</v>
      </c>
      <c r="E50" s="128">
        <f>SUM(訪問!E47,居宅!E42)</f>
        <v>332000</v>
      </c>
      <c r="F50" s="143">
        <f t="shared" si="1"/>
        <v>-2000</v>
      </c>
      <c r="G50" s="146" t="s">
        <v>376</v>
      </c>
    </row>
    <row r="51" spans="1:7" ht="15" customHeight="1" x14ac:dyDescent="0.15">
      <c r="A51" s="123"/>
      <c r="B51" s="125" t="s">
        <v>105</v>
      </c>
      <c r="D51" s="128">
        <f>SUM(訪問!D48,居宅!D43)</f>
        <v>827000</v>
      </c>
      <c r="E51" s="128">
        <f>SUM(訪問!E48,居宅!E43)</f>
        <v>828000</v>
      </c>
      <c r="F51" s="143">
        <f t="shared" si="1"/>
        <v>-1000</v>
      </c>
      <c r="G51" s="146" t="s">
        <v>377</v>
      </c>
    </row>
    <row r="52" spans="1:7" ht="15" customHeight="1" x14ac:dyDescent="0.15">
      <c r="A52" s="123"/>
      <c r="B52" s="125" t="s">
        <v>107</v>
      </c>
      <c r="D52" s="128">
        <f>SUM(訪問!D49,居宅!D44)</f>
        <v>2000</v>
      </c>
      <c r="E52" s="128">
        <f>SUM(訪問!E49,居宅!E44)</f>
        <v>2000</v>
      </c>
      <c r="F52" s="143">
        <f t="shared" si="1"/>
        <v>0</v>
      </c>
      <c r="G52" s="146"/>
    </row>
    <row r="53" spans="1:7" ht="15" customHeight="1" x14ac:dyDescent="0.15">
      <c r="A53" s="123"/>
      <c r="B53" s="125" t="s">
        <v>108</v>
      </c>
      <c r="D53" s="128">
        <f>SUM(訪問!D50,居宅!D45)</f>
        <v>50000</v>
      </c>
      <c r="E53" s="128">
        <f>SUM(訪問!E50,居宅!E45)</f>
        <v>50000</v>
      </c>
      <c r="F53" s="143">
        <f t="shared" si="1"/>
        <v>0</v>
      </c>
      <c r="G53" s="146"/>
    </row>
    <row r="54" spans="1:7" ht="15" customHeight="1" x14ac:dyDescent="0.15">
      <c r="A54" s="123"/>
      <c r="B54" s="173" t="s">
        <v>179</v>
      </c>
      <c r="D54" s="128">
        <f>SUM(訪問!D51,居宅!D46)</f>
        <v>11000</v>
      </c>
      <c r="E54" s="128">
        <f>SUM(訪問!E51,居宅!E46)</f>
        <v>17000</v>
      </c>
      <c r="F54" s="143">
        <f t="shared" si="1"/>
        <v>-6000</v>
      </c>
      <c r="G54" s="274"/>
    </row>
    <row r="55" spans="1:7" ht="15" customHeight="1" x14ac:dyDescent="0.15">
      <c r="A55" s="345" t="s">
        <v>180</v>
      </c>
      <c r="B55" s="346"/>
      <c r="C55" s="347"/>
      <c r="D55" s="128">
        <f>SUM(D24,D30,D36)</f>
        <v>30755000</v>
      </c>
      <c r="E55" s="128">
        <f>SUM(E24,E30,E36)</f>
        <v>30868000</v>
      </c>
      <c r="F55" s="143">
        <f t="shared" si="1"/>
        <v>-113000</v>
      </c>
      <c r="G55" s="278"/>
    </row>
    <row r="56" spans="1:7" ht="15" customHeight="1" x14ac:dyDescent="0.15">
      <c r="A56" s="345" t="s">
        <v>197</v>
      </c>
      <c r="B56" s="346"/>
      <c r="C56" s="347"/>
      <c r="D56" s="128">
        <f>SUM(D20-D55)</f>
        <v>1462000</v>
      </c>
      <c r="E56" s="128">
        <f>SUM(E20-E55)</f>
        <v>700000</v>
      </c>
      <c r="F56" s="143">
        <f t="shared" si="1"/>
        <v>762000</v>
      </c>
      <c r="G56" s="126"/>
    </row>
    <row r="57" spans="1:7" ht="15" customHeight="1" x14ac:dyDescent="0.15">
      <c r="A57" s="124"/>
      <c r="B57" s="124"/>
      <c r="C57" s="124"/>
      <c r="D57" s="124"/>
      <c r="E57" s="124"/>
      <c r="F57" s="124"/>
      <c r="G57" s="124"/>
    </row>
    <row r="58" spans="1:7" ht="15" customHeight="1" x14ac:dyDescent="0.15">
      <c r="A58" s="124" t="s">
        <v>62</v>
      </c>
      <c r="B58" s="124"/>
      <c r="C58" s="124"/>
      <c r="D58" s="124"/>
      <c r="E58" s="124"/>
      <c r="F58" s="124"/>
      <c r="G58" s="124"/>
    </row>
    <row r="59" spans="1:7" ht="15" customHeight="1" x14ac:dyDescent="0.15">
      <c r="A59" s="124" t="s">
        <v>27</v>
      </c>
      <c r="B59" s="124"/>
      <c r="C59" s="124"/>
      <c r="D59" s="124"/>
      <c r="E59" s="124"/>
      <c r="F59" s="124"/>
      <c r="G59" s="124"/>
    </row>
    <row r="60" spans="1:7" ht="15" customHeight="1" x14ac:dyDescent="0.15">
      <c r="A60" s="345" t="s">
        <v>2</v>
      </c>
      <c r="B60" s="346"/>
      <c r="C60" s="347"/>
      <c r="D60" s="312" t="s">
        <v>438</v>
      </c>
      <c r="E60" s="309" t="s">
        <v>427</v>
      </c>
      <c r="F60" s="309" t="s">
        <v>3</v>
      </c>
      <c r="G60" s="236" t="s">
        <v>4</v>
      </c>
    </row>
    <row r="61" spans="1:7" ht="15" customHeight="1" x14ac:dyDescent="0.15">
      <c r="A61" s="123" t="s">
        <v>43</v>
      </c>
      <c r="B61" s="124"/>
      <c r="C61" s="124"/>
      <c r="D61" s="128">
        <f>SUM(D62:D64)</f>
        <v>6000</v>
      </c>
      <c r="E61" s="128">
        <f>SUM(E62:E64)</f>
        <v>6000</v>
      </c>
      <c r="F61" s="143">
        <f>SUM(D61-E61)</f>
        <v>0</v>
      </c>
      <c r="G61" s="125"/>
    </row>
    <row r="62" spans="1:7" ht="15" customHeight="1" x14ac:dyDescent="0.15">
      <c r="A62" s="123"/>
      <c r="B62" s="124" t="s">
        <v>44</v>
      </c>
      <c r="C62" s="124"/>
      <c r="D62" s="128">
        <f>SUM(訪問!D59,居宅!D54)</f>
        <v>2000</v>
      </c>
      <c r="E62" s="128">
        <f>SUM(訪問!E59,居宅!E54)</f>
        <v>2000</v>
      </c>
      <c r="F62" s="143">
        <f t="shared" ref="F62:F68" si="2">SUM(D62-E62)</f>
        <v>0</v>
      </c>
      <c r="G62" s="147"/>
    </row>
    <row r="63" spans="1:7" ht="15" customHeight="1" x14ac:dyDescent="0.15">
      <c r="A63" s="123"/>
      <c r="B63" s="124" t="s">
        <v>222</v>
      </c>
      <c r="D63" s="128">
        <f>SUM(訪問!D60,居宅!D55)</f>
        <v>2000</v>
      </c>
      <c r="E63" s="128">
        <f>SUM(訪問!E60,居宅!E55)</f>
        <v>2000</v>
      </c>
      <c r="F63" s="143">
        <f t="shared" si="2"/>
        <v>0</v>
      </c>
      <c r="G63" s="147"/>
    </row>
    <row r="64" spans="1:7" ht="15" customHeight="1" x14ac:dyDescent="0.15">
      <c r="A64" s="129"/>
      <c r="B64" s="130" t="s">
        <v>223</v>
      </c>
      <c r="C64" s="131"/>
      <c r="D64" s="128">
        <f>SUM(訪問!D61,居宅!D56)</f>
        <v>2000</v>
      </c>
      <c r="E64" s="128">
        <f>SUM(訪問!E61,居宅!E56)</f>
        <v>2000</v>
      </c>
      <c r="F64" s="143">
        <f t="shared" si="2"/>
        <v>0</v>
      </c>
      <c r="G64" s="274"/>
    </row>
    <row r="65" spans="1:7" ht="15" customHeight="1" x14ac:dyDescent="0.15">
      <c r="A65" s="123" t="s">
        <v>224</v>
      </c>
      <c r="B65" s="124"/>
      <c r="C65" s="124"/>
      <c r="D65" s="128">
        <f>SUM(D66)</f>
        <v>2000</v>
      </c>
      <c r="E65" s="128">
        <f>SUM(E66)</f>
        <v>2000</v>
      </c>
      <c r="F65" s="143">
        <f t="shared" si="2"/>
        <v>0</v>
      </c>
      <c r="G65" s="147"/>
    </row>
    <row r="66" spans="1:7" ht="15" customHeight="1" x14ac:dyDescent="0.15">
      <c r="A66" s="123"/>
      <c r="B66" s="124" t="s">
        <v>224</v>
      </c>
      <c r="C66" s="124"/>
      <c r="D66" s="128">
        <f>SUM(訪問!D63,居宅!D58)</f>
        <v>2000</v>
      </c>
      <c r="E66" s="128">
        <f>SUM(訪問!E63,居宅!E58)</f>
        <v>2000</v>
      </c>
      <c r="F66" s="143">
        <f t="shared" si="2"/>
        <v>0</v>
      </c>
      <c r="G66" s="274"/>
    </row>
    <row r="67" spans="1:7" ht="15" customHeight="1" x14ac:dyDescent="0.15">
      <c r="A67" s="345" t="s">
        <v>305</v>
      </c>
      <c r="B67" s="346"/>
      <c r="C67" s="347"/>
      <c r="D67" s="128">
        <f>SUM(D61,D65)</f>
        <v>8000</v>
      </c>
      <c r="E67" s="128">
        <f>SUM(E61,E65)</f>
        <v>8000</v>
      </c>
      <c r="F67" s="143">
        <f t="shared" si="2"/>
        <v>0</v>
      </c>
      <c r="G67" s="278"/>
    </row>
    <row r="68" spans="1:7" ht="15" customHeight="1" x14ac:dyDescent="0.15">
      <c r="A68" s="345" t="s">
        <v>385</v>
      </c>
      <c r="B68" s="346"/>
      <c r="C68" s="347"/>
      <c r="D68" s="128">
        <f>SUM(-D67)</f>
        <v>-8000</v>
      </c>
      <c r="E68" s="128">
        <f>SUM(-E67)</f>
        <v>-8000</v>
      </c>
      <c r="F68" s="143">
        <f t="shared" si="2"/>
        <v>0</v>
      </c>
      <c r="G68" s="131"/>
    </row>
    <row r="69" spans="1:7" ht="15" customHeight="1" x14ac:dyDescent="0.15">
      <c r="A69" s="139"/>
      <c r="B69" s="139"/>
      <c r="C69" s="139"/>
      <c r="D69" s="124"/>
      <c r="E69" s="124"/>
      <c r="F69" s="124"/>
      <c r="G69" s="124"/>
    </row>
    <row r="70" spans="1:7" ht="15" customHeight="1" x14ac:dyDescent="0.15">
      <c r="A70" s="124" t="s">
        <v>126</v>
      </c>
      <c r="B70" s="124"/>
      <c r="C70" s="124"/>
      <c r="D70" s="124"/>
      <c r="E70" s="124"/>
      <c r="F70" s="124"/>
      <c r="G70" s="124"/>
    </row>
    <row r="71" spans="1:7" ht="15" customHeight="1" x14ac:dyDescent="0.15">
      <c r="A71" s="124" t="s">
        <v>1</v>
      </c>
      <c r="B71" s="124"/>
      <c r="C71" s="124"/>
      <c r="D71" s="124"/>
      <c r="E71" s="124"/>
      <c r="F71" s="124"/>
      <c r="G71" s="144"/>
    </row>
    <row r="72" spans="1:7" ht="15" customHeight="1" x14ac:dyDescent="0.15">
      <c r="A72" s="345" t="s">
        <v>2</v>
      </c>
      <c r="B72" s="346"/>
      <c r="C72" s="347"/>
      <c r="D72" s="312" t="s">
        <v>438</v>
      </c>
      <c r="E72" s="309" t="s">
        <v>427</v>
      </c>
      <c r="F72" s="309" t="s">
        <v>3</v>
      </c>
      <c r="G72" s="136" t="s">
        <v>4</v>
      </c>
    </row>
    <row r="73" spans="1:7" ht="15" customHeight="1" x14ac:dyDescent="0.15">
      <c r="A73" s="132" t="s">
        <v>51</v>
      </c>
      <c r="B73" s="133"/>
      <c r="C73" s="134"/>
      <c r="D73" s="128">
        <f>SUM(D74:D76)</f>
        <v>6000</v>
      </c>
      <c r="E73" s="128">
        <f>SUM(E74:E76)</f>
        <v>6000</v>
      </c>
      <c r="F73" s="143">
        <f>SUM(D73-E73)</f>
        <v>0</v>
      </c>
      <c r="G73" s="137"/>
    </row>
    <row r="74" spans="1:7" ht="15" customHeight="1" x14ac:dyDescent="0.15">
      <c r="A74" s="140"/>
      <c r="B74" s="139" t="s">
        <v>209</v>
      </c>
      <c r="C74" s="141"/>
      <c r="D74" s="143">
        <f>SUM(訪問!D71,居宅!D66)</f>
        <v>2000</v>
      </c>
      <c r="E74" s="143">
        <f>SUM(訪問!E71,居宅!E66)</f>
        <v>2000</v>
      </c>
      <c r="F74" s="143">
        <f t="shared" ref="F74:F82" si="3">SUM(D74-E74)</f>
        <v>0</v>
      </c>
      <c r="G74" s="145"/>
    </row>
    <row r="75" spans="1:7" ht="15" customHeight="1" x14ac:dyDescent="0.15">
      <c r="A75" s="123"/>
      <c r="B75" s="124" t="s">
        <v>210</v>
      </c>
      <c r="C75" s="125"/>
      <c r="D75" s="143">
        <f>SUM(訪問!D72,居宅!D67)</f>
        <v>2000</v>
      </c>
      <c r="E75" s="143">
        <f>SUM(訪問!E72,居宅!E67)</f>
        <v>2000</v>
      </c>
      <c r="F75" s="143">
        <f t="shared" si="3"/>
        <v>0</v>
      </c>
      <c r="G75" s="127"/>
    </row>
    <row r="76" spans="1:7" ht="15" customHeight="1" x14ac:dyDescent="0.15">
      <c r="A76" s="123"/>
      <c r="B76" s="124" t="s">
        <v>211</v>
      </c>
      <c r="C76" s="125"/>
      <c r="D76" s="143">
        <f>SUM(訪問!D73,居宅!D68)</f>
        <v>2000</v>
      </c>
      <c r="E76" s="143">
        <f>SUM(訪問!E73,居宅!E68)</f>
        <v>2000</v>
      </c>
      <c r="F76" s="143">
        <f t="shared" si="3"/>
        <v>0</v>
      </c>
      <c r="G76" s="274"/>
    </row>
    <row r="77" spans="1:7" ht="15" customHeight="1" x14ac:dyDescent="0.15">
      <c r="A77" s="14" t="s">
        <v>133</v>
      </c>
      <c r="B77" s="15"/>
      <c r="C77" s="16"/>
      <c r="D77" s="143">
        <f>SUM(D78)</f>
        <v>4000</v>
      </c>
      <c r="E77" s="143">
        <f>SUM(E78)</f>
        <v>624000</v>
      </c>
      <c r="F77" s="143">
        <f t="shared" si="3"/>
        <v>-620000</v>
      </c>
      <c r="G77" s="146"/>
    </row>
    <row r="78" spans="1:7" ht="15" customHeight="1" x14ac:dyDescent="0.15">
      <c r="A78" s="11"/>
      <c r="B78" s="12" t="s">
        <v>134</v>
      </c>
      <c r="C78" s="13"/>
      <c r="D78" s="143">
        <f>SUM(訪問!D75,居宅!D70)</f>
        <v>4000</v>
      </c>
      <c r="E78" s="143">
        <f>SUM(訪問!E75,居宅!E70)</f>
        <v>624000</v>
      </c>
      <c r="F78" s="143">
        <f t="shared" si="3"/>
        <v>-620000</v>
      </c>
      <c r="G78" s="274"/>
    </row>
    <row r="79" spans="1:7" ht="15" customHeight="1" x14ac:dyDescent="0.15">
      <c r="A79" s="123" t="s">
        <v>212</v>
      </c>
      <c r="B79" s="124"/>
      <c r="C79" s="125"/>
      <c r="D79" s="143">
        <f>SUM(D80:D81)</f>
        <v>1198000</v>
      </c>
      <c r="E79" s="143">
        <f>SUM(E80:E81)</f>
        <v>172000</v>
      </c>
      <c r="F79" s="143">
        <f t="shared" si="3"/>
        <v>1026000</v>
      </c>
      <c r="G79" s="146"/>
    </row>
    <row r="80" spans="1:7" ht="15" customHeight="1" x14ac:dyDescent="0.15">
      <c r="A80" s="123"/>
      <c r="B80" s="204" t="s">
        <v>221</v>
      </c>
      <c r="C80" s="125"/>
      <c r="D80" s="143">
        <f>SUM(居宅!D72)</f>
        <v>1000</v>
      </c>
      <c r="E80" s="143">
        <f>SUM(居宅!E72)</f>
        <v>1000</v>
      </c>
      <c r="F80" s="143">
        <f t="shared" si="3"/>
        <v>0</v>
      </c>
      <c r="G80" s="146"/>
    </row>
    <row r="81" spans="1:7" ht="15" customHeight="1" x14ac:dyDescent="0.15">
      <c r="A81" s="123"/>
      <c r="B81" s="205" t="s">
        <v>213</v>
      </c>
      <c r="C81" s="125"/>
      <c r="D81" s="143">
        <f>SUM(訪問!D77)</f>
        <v>1197000</v>
      </c>
      <c r="E81" s="143">
        <f>SUM(訪問!E77)</f>
        <v>171000</v>
      </c>
      <c r="F81" s="143">
        <f t="shared" si="3"/>
        <v>1026000</v>
      </c>
      <c r="G81" s="274"/>
    </row>
    <row r="82" spans="1:7" ht="15" customHeight="1" x14ac:dyDescent="0.15">
      <c r="A82" s="345" t="s">
        <v>307</v>
      </c>
      <c r="B82" s="346"/>
      <c r="C82" s="347"/>
      <c r="D82" s="143">
        <f>SUM(D73,D79,D77)</f>
        <v>1208000</v>
      </c>
      <c r="E82" s="143">
        <f>SUM(E73,E79,E77)</f>
        <v>802000</v>
      </c>
      <c r="F82" s="143">
        <f t="shared" si="3"/>
        <v>406000</v>
      </c>
      <c r="G82" s="126"/>
    </row>
    <row r="83" spans="1:7" ht="15" customHeight="1" x14ac:dyDescent="0.15">
      <c r="A83" s="138"/>
      <c r="B83" s="138"/>
      <c r="C83" s="138"/>
      <c r="D83" s="124"/>
      <c r="E83" s="124"/>
      <c r="F83" s="124"/>
      <c r="G83" s="124"/>
    </row>
    <row r="84" spans="1:7" ht="15" customHeight="1" x14ac:dyDescent="0.15">
      <c r="A84" s="124" t="s">
        <v>27</v>
      </c>
      <c r="B84" s="124"/>
      <c r="C84" s="124"/>
      <c r="D84" s="124"/>
      <c r="E84" s="124"/>
      <c r="F84" s="124"/>
      <c r="G84" s="124"/>
    </row>
    <row r="85" spans="1:7" ht="15" customHeight="1" x14ac:dyDescent="0.15">
      <c r="A85" s="345" t="s">
        <v>2</v>
      </c>
      <c r="B85" s="346"/>
      <c r="C85" s="346"/>
      <c r="D85" s="312" t="s">
        <v>438</v>
      </c>
      <c r="E85" s="309" t="s">
        <v>427</v>
      </c>
      <c r="F85" s="309" t="s">
        <v>3</v>
      </c>
      <c r="G85" s="185" t="s">
        <v>4</v>
      </c>
    </row>
    <row r="86" spans="1:7" ht="15" customHeight="1" x14ac:dyDescent="0.15">
      <c r="A86" s="123" t="s">
        <v>214</v>
      </c>
      <c r="B86" s="124"/>
      <c r="C86" s="124"/>
      <c r="D86" s="128">
        <f>SUM(D87:D89)</f>
        <v>1362000</v>
      </c>
      <c r="E86" s="128">
        <f>SUM(E87:E89)</f>
        <v>1220000</v>
      </c>
      <c r="F86" s="143">
        <f>SUM(D86-E86)</f>
        <v>142000</v>
      </c>
      <c r="G86" s="125"/>
    </row>
    <row r="87" spans="1:7" ht="15" customHeight="1" x14ac:dyDescent="0.15">
      <c r="A87" s="123"/>
      <c r="B87" s="124" t="s">
        <v>406</v>
      </c>
      <c r="C87" s="124"/>
      <c r="D87" s="128">
        <f>SUM(訪問!D83,居宅!D78)</f>
        <v>1116000</v>
      </c>
      <c r="E87" s="128">
        <f>SUM(訪問!E83,居宅!E78)</f>
        <v>1216000</v>
      </c>
      <c r="F87" s="143">
        <f t="shared" ref="F87:F100" si="4">SUM(D87-E87)</f>
        <v>-100000</v>
      </c>
      <c r="G87" s="125"/>
    </row>
    <row r="88" spans="1:7" ht="15" customHeight="1" x14ac:dyDescent="0.15">
      <c r="A88" s="140"/>
      <c r="B88" s="139" t="s">
        <v>215</v>
      </c>
      <c r="C88" s="139"/>
      <c r="D88" s="143">
        <f>SUM(訪問!D84,居宅!D79)</f>
        <v>244000</v>
      </c>
      <c r="E88" s="143">
        <f>SUM(訪問!E84,居宅!E79)</f>
        <v>2000</v>
      </c>
      <c r="F88" s="143">
        <f t="shared" si="4"/>
        <v>242000</v>
      </c>
      <c r="G88" s="320" t="s">
        <v>445</v>
      </c>
    </row>
    <row r="89" spans="1:7" ht="15" customHeight="1" x14ac:dyDescent="0.15">
      <c r="A89" s="123"/>
      <c r="B89" s="124" t="s">
        <v>216</v>
      </c>
      <c r="C89" s="124"/>
      <c r="D89" s="128">
        <f>SUM(訪問!D85,居宅!D80)</f>
        <v>2000</v>
      </c>
      <c r="E89" s="128">
        <f>SUM(訪問!E85,居宅!E80)</f>
        <v>2000</v>
      </c>
      <c r="F89" s="143">
        <f t="shared" si="4"/>
        <v>0</v>
      </c>
      <c r="G89" s="126"/>
    </row>
    <row r="90" spans="1:7" ht="15" customHeight="1" x14ac:dyDescent="0.15">
      <c r="A90" s="132" t="s">
        <v>259</v>
      </c>
      <c r="B90" s="133"/>
      <c r="C90" s="134"/>
      <c r="D90" s="128">
        <f>SUM(D91)</f>
        <v>2000</v>
      </c>
      <c r="E90" s="128">
        <f>SUM(E91)</f>
        <v>2000</v>
      </c>
      <c r="F90" s="143">
        <f t="shared" si="4"/>
        <v>0</v>
      </c>
      <c r="G90" s="125"/>
    </row>
    <row r="91" spans="1:7" ht="15" customHeight="1" x14ac:dyDescent="0.15">
      <c r="A91" s="129"/>
      <c r="B91" s="130" t="s">
        <v>260</v>
      </c>
      <c r="C91" s="131"/>
      <c r="D91" s="128">
        <f>SUM(訪問!D87,居宅!D82)</f>
        <v>2000</v>
      </c>
      <c r="E91" s="128">
        <f>SUM(訪問!E87,居宅!E82)</f>
        <v>2000</v>
      </c>
      <c r="F91" s="143">
        <f t="shared" si="4"/>
        <v>0</v>
      </c>
      <c r="G91" s="274"/>
    </row>
    <row r="92" spans="1:7" ht="15" customHeight="1" x14ac:dyDescent="0.15">
      <c r="A92" s="123" t="s">
        <v>217</v>
      </c>
      <c r="B92" s="124"/>
      <c r="C92" s="124"/>
      <c r="D92" s="128">
        <f>SUM(D93:D94)</f>
        <v>1198000</v>
      </c>
      <c r="E92" s="128">
        <f>SUM(E93:E94)</f>
        <v>172000</v>
      </c>
      <c r="F92" s="143">
        <f t="shared" si="4"/>
        <v>1026000</v>
      </c>
      <c r="G92" s="147"/>
    </row>
    <row r="93" spans="1:7" ht="15" customHeight="1" x14ac:dyDescent="0.15">
      <c r="A93" s="123"/>
      <c r="B93" s="204" t="s">
        <v>220</v>
      </c>
      <c r="C93" s="124"/>
      <c r="D93" s="128">
        <f>SUM(居宅!D84)</f>
        <v>1197000</v>
      </c>
      <c r="E93" s="128">
        <f>SUM(居宅!E84)</f>
        <v>171000</v>
      </c>
      <c r="F93" s="143">
        <f t="shared" si="4"/>
        <v>1026000</v>
      </c>
      <c r="G93" s="147"/>
    </row>
    <row r="94" spans="1:7" ht="15" customHeight="1" x14ac:dyDescent="0.15">
      <c r="A94" s="123"/>
      <c r="B94" s="205" t="s">
        <v>218</v>
      </c>
      <c r="C94" s="124"/>
      <c r="D94" s="128">
        <f>SUM(訪問!D89)</f>
        <v>1000</v>
      </c>
      <c r="E94" s="128">
        <f>SUM(訪問!E89)</f>
        <v>1000</v>
      </c>
      <c r="F94" s="143">
        <f t="shared" si="4"/>
        <v>0</v>
      </c>
      <c r="G94" s="147"/>
    </row>
    <row r="95" spans="1:7" ht="15" customHeight="1" x14ac:dyDescent="0.15">
      <c r="A95" s="348" t="s">
        <v>308</v>
      </c>
      <c r="B95" s="348"/>
      <c r="C95" s="348"/>
      <c r="D95" s="128">
        <f>SUM(D86,D92,D90)</f>
        <v>2562000</v>
      </c>
      <c r="E95" s="128">
        <f>SUM(E86,E92,E90)</f>
        <v>1394000</v>
      </c>
      <c r="F95" s="143">
        <f t="shared" si="4"/>
        <v>1168000</v>
      </c>
      <c r="G95" s="278"/>
    </row>
    <row r="96" spans="1:7" ht="15" customHeight="1" x14ac:dyDescent="0.15">
      <c r="A96" s="349" t="s">
        <v>309</v>
      </c>
      <c r="B96" s="349"/>
      <c r="C96" s="349"/>
      <c r="D96" s="128">
        <f>SUM(D82-D95)</f>
        <v>-1354000</v>
      </c>
      <c r="E96" s="128">
        <f>SUM(E82-E95)</f>
        <v>-592000</v>
      </c>
      <c r="F96" s="143">
        <f t="shared" si="4"/>
        <v>-762000</v>
      </c>
      <c r="G96" s="128"/>
    </row>
    <row r="97" spans="1:7" ht="15" customHeight="1" x14ac:dyDescent="0.15">
      <c r="A97" s="348" t="s">
        <v>310</v>
      </c>
      <c r="B97" s="348"/>
      <c r="C97" s="348"/>
      <c r="D97" s="128">
        <f>SUM(訪問!D92,居宅!D87)</f>
        <v>100000</v>
      </c>
      <c r="E97" s="128">
        <f>SUM(訪問!E92,居宅!E87)</f>
        <v>100000</v>
      </c>
      <c r="F97" s="143">
        <f t="shared" si="4"/>
        <v>0</v>
      </c>
      <c r="G97" s="128"/>
    </row>
    <row r="98" spans="1:7" ht="15" customHeight="1" x14ac:dyDescent="0.15">
      <c r="A98" s="349" t="s">
        <v>311</v>
      </c>
      <c r="B98" s="349"/>
      <c r="C98" s="349"/>
      <c r="D98" s="128">
        <f>SUM(D56,D68,D96-D97)</f>
        <v>0</v>
      </c>
      <c r="E98" s="128">
        <f>SUM(E56,E68,E96-E97)</f>
        <v>0</v>
      </c>
      <c r="F98" s="143">
        <f t="shared" si="4"/>
        <v>0</v>
      </c>
      <c r="G98" s="128"/>
    </row>
    <row r="99" spans="1:7" ht="15" customHeight="1" x14ac:dyDescent="0.15">
      <c r="A99" s="348" t="s">
        <v>312</v>
      </c>
      <c r="B99" s="348"/>
      <c r="C99" s="348"/>
      <c r="D99" s="137">
        <f>訪問!D94+居宅!D89</f>
        <v>0</v>
      </c>
      <c r="E99" s="137">
        <f>訪問!E94+居宅!E89</f>
        <v>0</v>
      </c>
      <c r="F99" s="143">
        <f t="shared" si="4"/>
        <v>0</v>
      </c>
      <c r="G99" s="128"/>
    </row>
    <row r="100" spans="1:7" ht="15" customHeight="1" x14ac:dyDescent="0.15">
      <c r="A100" s="348" t="s">
        <v>313</v>
      </c>
      <c r="B100" s="348"/>
      <c r="C100" s="348"/>
      <c r="D100" s="128">
        <f>SUM(D98:D99)</f>
        <v>0</v>
      </c>
      <c r="E100" s="128">
        <f>SUM(E98:E99)</f>
        <v>0</v>
      </c>
      <c r="F100" s="143">
        <f t="shared" si="4"/>
        <v>0</v>
      </c>
      <c r="G100" s="128"/>
    </row>
    <row r="101" spans="1:7" ht="15" customHeight="1" x14ac:dyDescent="0.15">
      <c r="A101" s="139"/>
      <c r="B101" s="139"/>
      <c r="C101" s="139"/>
      <c r="D101" s="138"/>
      <c r="E101" s="138"/>
      <c r="F101" s="138"/>
      <c r="G101" s="138"/>
    </row>
    <row r="102" spans="1:7" ht="15" customHeight="1" x14ac:dyDescent="0.15">
      <c r="A102" s="124"/>
      <c r="B102" s="124"/>
      <c r="C102" s="124"/>
      <c r="D102" s="124"/>
      <c r="E102" s="124"/>
      <c r="F102" s="124"/>
      <c r="G102" s="124"/>
    </row>
    <row r="103" spans="1:7" ht="15" customHeight="1" x14ac:dyDescent="0.15">
      <c r="A103" s="124"/>
      <c r="B103" s="124"/>
      <c r="C103" s="124"/>
      <c r="D103" s="124"/>
      <c r="E103" s="124"/>
      <c r="F103" s="124"/>
      <c r="G103" s="124"/>
    </row>
    <row r="104" spans="1:7" ht="15" customHeight="1" x14ac:dyDescent="0.15">
      <c r="A104" s="139"/>
      <c r="B104" s="139"/>
      <c r="C104" s="139"/>
      <c r="D104" s="124"/>
      <c r="E104" s="124"/>
      <c r="F104" s="124"/>
      <c r="G104" s="124"/>
    </row>
    <row r="105" spans="1:7" ht="15" customHeight="1" x14ac:dyDescent="0.15">
      <c r="A105" s="139"/>
      <c r="B105" s="139"/>
      <c r="C105" s="139"/>
      <c r="D105" s="124"/>
      <c r="E105" s="124"/>
      <c r="F105" s="124"/>
      <c r="G105" s="124"/>
    </row>
    <row r="106" spans="1:7" ht="15" customHeight="1" x14ac:dyDescent="0.15">
      <c r="A106" s="139"/>
      <c r="B106" s="139"/>
      <c r="C106" s="139"/>
      <c r="D106" s="124"/>
      <c r="E106" s="124"/>
      <c r="F106" s="124"/>
      <c r="G106" s="124"/>
    </row>
    <row r="107" spans="1:7" ht="15" customHeight="1" x14ac:dyDescent="0.15">
      <c r="A107" s="139"/>
      <c r="B107" s="139"/>
      <c r="C107" s="139"/>
      <c r="D107" s="124"/>
      <c r="E107" s="124"/>
      <c r="F107" s="124"/>
      <c r="G107" s="124"/>
    </row>
    <row r="108" spans="1:7" ht="15" customHeight="1" x14ac:dyDescent="0.15">
      <c r="A108" s="124"/>
      <c r="B108" s="124"/>
      <c r="C108" s="124"/>
      <c r="D108" s="124"/>
      <c r="E108" s="124"/>
      <c r="F108" s="124"/>
      <c r="G108" s="124"/>
    </row>
    <row r="109" spans="1:7" ht="15" customHeight="1" x14ac:dyDescent="0.15">
      <c r="A109" s="124"/>
      <c r="B109" s="124"/>
      <c r="C109" s="124"/>
      <c r="D109" s="124"/>
      <c r="E109" s="124"/>
      <c r="F109" s="124"/>
      <c r="G109" s="124"/>
    </row>
  </sheetData>
  <mergeCells count="18">
    <mergeCell ref="A100:C100"/>
    <mergeCell ref="A60:C60"/>
    <mergeCell ref="A67:C67"/>
    <mergeCell ref="A68:C68"/>
    <mergeCell ref="A72:C72"/>
    <mergeCell ref="A82:C82"/>
    <mergeCell ref="A85:C85"/>
    <mergeCell ref="A95:C95"/>
    <mergeCell ref="A96:C96"/>
    <mergeCell ref="A97:C97"/>
    <mergeCell ref="A98:C98"/>
    <mergeCell ref="A99:C99"/>
    <mergeCell ref="A56:C56"/>
    <mergeCell ref="A1:G1"/>
    <mergeCell ref="A5:C5"/>
    <mergeCell ref="A20:C20"/>
    <mergeCell ref="A23:C23"/>
    <mergeCell ref="A55:C55"/>
  </mergeCells>
  <phoneticPr fontId="6"/>
  <pageMargins left="0.70866141732283472" right="0.55118110236220474" top="0.78740157480314965" bottom="0.74803149606299213" header="0.31496062992125984" footer="0.31496062992125984"/>
  <pageSetup paperSize="9" scale="78" orientation="portrait" r:id="rId1"/>
  <rowBreaks count="1" manualBreakCount="1">
    <brk id="69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9"/>
  <sheetViews>
    <sheetView view="pageBreakPreview" topLeftCell="A94" zoomScale="85" zoomScaleNormal="85" zoomScaleSheetLayoutView="85" workbookViewId="0">
      <selection activeCell="A4" sqref="A4:C5"/>
    </sheetView>
  </sheetViews>
  <sheetFormatPr defaultRowHeight="13.5" x14ac:dyDescent="0.15"/>
  <cols>
    <col min="1" max="1" width="5.5" customWidth="1"/>
    <col min="2" max="2" width="3.75" customWidth="1"/>
    <col min="3" max="3" width="37.5" customWidth="1"/>
    <col min="4" max="6" width="14.25" customWidth="1"/>
    <col min="7" max="7" width="25.75" customWidth="1"/>
    <col min="8" max="8" width="9.875" customWidth="1"/>
    <col min="9" max="9" width="9.5" bestFit="1" customWidth="1"/>
  </cols>
  <sheetData>
    <row r="1" spans="1:9" ht="14.25" x14ac:dyDescent="0.15">
      <c r="A1" s="344" t="s">
        <v>431</v>
      </c>
      <c r="B1" s="344"/>
      <c r="C1" s="344"/>
      <c r="D1" s="344"/>
      <c r="E1" s="344"/>
      <c r="F1" s="344"/>
      <c r="G1" s="344"/>
    </row>
    <row r="2" spans="1:9" ht="14.25" x14ac:dyDescent="0.15">
      <c r="A2" s="175"/>
      <c r="B2" s="175"/>
      <c r="C2" s="175"/>
      <c r="D2" s="175"/>
      <c r="E2" s="175"/>
      <c r="F2" s="175"/>
      <c r="G2" s="3" t="s">
        <v>226</v>
      </c>
    </row>
    <row r="3" spans="1:9" ht="14.25" x14ac:dyDescent="0.15">
      <c r="A3" s="2" t="s">
        <v>76</v>
      </c>
      <c r="B3" s="1"/>
      <c r="C3" s="1"/>
      <c r="D3" s="1"/>
      <c r="E3" s="1"/>
      <c r="F3" s="1"/>
      <c r="G3" s="1"/>
    </row>
    <row r="4" spans="1:9" ht="14.25" x14ac:dyDescent="0.15">
      <c r="A4" s="2" t="s">
        <v>1</v>
      </c>
      <c r="B4" s="1"/>
      <c r="C4" s="1"/>
      <c r="D4" s="1"/>
      <c r="E4" s="1"/>
      <c r="F4" s="1"/>
      <c r="G4" s="1"/>
    </row>
    <row r="5" spans="1:9" ht="14.25" x14ac:dyDescent="0.15">
      <c r="A5" s="335" t="s">
        <v>2</v>
      </c>
      <c r="B5" s="335"/>
      <c r="C5" s="335"/>
      <c r="D5" s="312" t="s">
        <v>438</v>
      </c>
      <c r="E5" s="309" t="s">
        <v>427</v>
      </c>
      <c r="F5" s="309" t="s">
        <v>3</v>
      </c>
      <c r="G5" s="174" t="s">
        <v>4</v>
      </c>
    </row>
    <row r="6" spans="1:9" ht="14.25" x14ac:dyDescent="0.15">
      <c r="A6" s="4" t="s">
        <v>5</v>
      </c>
      <c r="B6" s="5"/>
      <c r="C6" s="6"/>
      <c r="D6" s="7">
        <f>SUM(D7:D8)</f>
        <v>4480000</v>
      </c>
      <c r="E6" s="7">
        <f>SUM(E7:E8)</f>
        <v>4450000</v>
      </c>
      <c r="F6" s="227">
        <f>D6-E6</f>
        <v>30000</v>
      </c>
      <c r="G6" s="242"/>
    </row>
    <row r="7" spans="1:9" ht="14.25" x14ac:dyDescent="0.15">
      <c r="A7" s="4"/>
      <c r="B7" s="6" t="s">
        <v>6</v>
      </c>
      <c r="D7" s="9">
        <v>3980000</v>
      </c>
      <c r="E7" s="227">
        <v>3980000</v>
      </c>
      <c r="F7" s="227">
        <f t="shared" ref="F7:F24" si="0">D7-E7</f>
        <v>0</v>
      </c>
      <c r="G7" s="242" t="s">
        <v>379</v>
      </c>
    </row>
    <row r="8" spans="1:9" ht="14.25" x14ac:dyDescent="0.15">
      <c r="A8" s="11"/>
      <c r="B8" s="13" t="s">
        <v>7</v>
      </c>
      <c r="D8" s="9">
        <v>500000</v>
      </c>
      <c r="E8" s="227">
        <v>470000</v>
      </c>
      <c r="F8" s="227">
        <f t="shared" si="0"/>
        <v>30000</v>
      </c>
      <c r="G8" s="243" t="s">
        <v>380</v>
      </c>
    </row>
    <row r="9" spans="1:9" ht="14.25" x14ac:dyDescent="0.15">
      <c r="A9" s="14" t="s">
        <v>9</v>
      </c>
      <c r="B9" s="15"/>
      <c r="C9" s="16"/>
      <c r="D9" s="9">
        <f>SUM(D10,D11)</f>
        <v>30536000</v>
      </c>
      <c r="E9" s="9">
        <f>SUM(E10,E11)</f>
        <v>31167000</v>
      </c>
      <c r="F9" s="227">
        <f t="shared" si="0"/>
        <v>-631000</v>
      </c>
      <c r="G9" s="242"/>
    </row>
    <row r="10" spans="1:9" ht="14.25" x14ac:dyDescent="0.15">
      <c r="A10" s="4"/>
      <c r="B10" s="5" t="s">
        <v>65</v>
      </c>
      <c r="C10" s="6"/>
      <c r="D10" s="9">
        <v>1000</v>
      </c>
      <c r="E10" s="227">
        <v>1000</v>
      </c>
      <c r="F10" s="227">
        <f t="shared" si="0"/>
        <v>0</v>
      </c>
      <c r="G10" s="242"/>
    </row>
    <row r="11" spans="1:9" ht="14.25" x14ac:dyDescent="0.15">
      <c r="A11" s="4"/>
      <c r="B11" s="5" t="s">
        <v>10</v>
      </c>
      <c r="C11" s="6"/>
      <c r="D11" s="9">
        <f>SUM(D12:D13)</f>
        <v>30535000</v>
      </c>
      <c r="E11" s="9">
        <f>SUM(E12:E13)</f>
        <v>31166000</v>
      </c>
      <c r="F11" s="227">
        <f t="shared" si="0"/>
        <v>-631000</v>
      </c>
      <c r="G11" s="242"/>
      <c r="I11" s="222"/>
    </row>
    <row r="12" spans="1:9" ht="14.25" x14ac:dyDescent="0.15">
      <c r="A12" s="4"/>
      <c r="B12" s="5"/>
      <c r="C12" s="6" t="s">
        <v>11</v>
      </c>
      <c r="D12" s="9">
        <v>28108000</v>
      </c>
      <c r="E12" s="227">
        <v>28736000</v>
      </c>
      <c r="F12" s="227">
        <f t="shared" si="0"/>
        <v>-628000</v>
      </c>
      <c r="G12" s="242" t="s">
        <v>389</v>
      </c>
      <c r="H12" s="308" t="s">
        <v>408</v>
      </c>
      <c r="I12" s="222"/>
    </row>
    <row r="13" spans="1:9" ht="14.25" x14ac:dyDescent="0.15">
      <c r="A13" s="4"/>
      <c r="B13" s="5"/>
      <c r="C13" s="6" t="s">
        <v>12</v>
      </c>
      <c r="D13" s="9">
        <v>2427000</v>
      </c>
      <c r="E13" s="227">
        <v>2430000</v>
      </c>
      <c r="F13" s="227">
        <f t="shared" si="0"/>
        <v>-3000</v>
      </c>
      <c r="G13" s="242"/>
      <c r="H13" s="221"/>
      <c r="I13" s="222"/>
    </row>
    <row r="14" spans="1:9" ht="14.25" x14ac:dyDescent="0.15">
      <c r="A14" s="88" t="s">
        <v>13</v>
      </c>
      <c r="B14" s="89"/>
      <c r="C14" s="89"/>
      <c r="D14" s="9">
        <f>SUM(D15)</f>
        <v>250000</v>
      </c>
      <c r="E14" s="9">
        <f>SUM(E15)</f>
        <v>0</v>
      </c>
      <c r="F14" s="227">
        <f t="shared" si="0"/>
        <v>250000</v>
      </c>
      <c r="G14" s="242"/>
      <c r="H14" s="221"/>
      <c r="I14" s="222"/>
    </row>
    <row r="15" spans="1:9" ht="14.25" x14ac:dyDescent="0.15">
      <c r="A15" s="85"/>
      <c r="B15" s="86" t="s">
        <v>192</v>
      </c>
      <c r="C15" s="87"/>
      <c r="D15" s="9">
        <v>250000</v>
      </c>
      <c r="E15" s="310" t="s">
        <v>428</v>
      </c>
      <c r="F15" s="227">
        <v>250000</v>
      </c>
      <c r="G15" s="242" t="s">
        <v>441</v>
      </c>
      <c r="H15" s="221"/>
      <c r="I15" s="222"/>
    </row>
    <row r="16" spans="1:9" ht="14.25" x14ac:dyDescent="0.15">
      <c r="A16" s="14" t="s">
        <v>70</v>
      </c>
      <c r="B16" s="15"/>
      <c r="C16" s="16"/>
      <c r="D16" s="9">
        <f>SUM(D17:D19)</f>
        <v>821000</v>
      </c>
      <c r="E16" s="9">
        <f>SUM(E17:E19)</f>
        <v>821000</v>
      </c>
      <c r="F16" s="227">
        <f t="shared" si="0"/>
        <v>0</v>
      </c>
      <c r="G16" s="242"/>
    </row>
    <row r="17" spans="1:9" ht="14.25" x14ac:dyDescent="0.15">
      <c r="A17" s="4"/>
      <c r="B17" s="5" t="s">
        <v>71</v>
      </c>
      <c r="C17" s="6"/>
      <c r="D17" s="9">
        <v>651000</v>
      </c>
      <c r="E17" s="227">
        <v>651000</v>
      </c>
      <c r="F17" s="227">
        <f t="shared" si="0"/>
        <v>0</v>
      </c>
      <c r="G17" s="242" t="s">
        <v>384</v>
      </c>
    </row>
    <row r="18" spans="1:9" ht="14.25" x14ac:dyDescent="0.15">
      <c r="A18" s="4"/>
      <c r="B18" s="5" t="s">
        <v>72</v>
      </c>
      <c r="C18" s="6"/>
      <c r="D18" s="9">
        <v>150000</v>
      </c>
      <c r="E18" s="227">
        <v>140000</v>
      </c>
      <c r="F18" s="227">
        <f t="shared" si="0"/>
        <v>10000</v>
      </c>
      <c r="G18" s="242" t="s">
        <v>410</v>
      </c>
    </row>
    <row r="19" spans="1:9" ht="14.25" x14ac:dyDescent="0.15">
      <c r="A19" s="11"/>
      <c r="B19" s="12" t="s">
        <v>73</v>
      </c>
      <c r="C19" s="13"/>
      <c r="D19" s="9">
        <v>20000</v>
      </c>
      <c r="E19" s="227">
        <v>30000</v>
      </c>
      <c r="F19" s="227">
        <f t="shared" si="0"/>
        <v>-10000</v>
      </c>
      <c r="G19" s="243"/>
    </row>
    <row r="20" spans="1:9" ht="14.25" x14ac:dyDescent="0.15">
      <c r="A20" s="14" t="s">
        <v>26</v>
      </c>
      <c r="B20" s="15"/>
      <c r="C20" s="16"/>
      <c r="D20" s="9">
        <f>SUM(D21)</f>
        <v>420000</v>
      </c>
      <c r="E20" s="9">
        <f>SUM(E21)</f>
        <v>33000</v>
      </c>
      <c r="F20" s="227">
        <f t="shared" si="0"/>
        <v>387000</v>
      </c>
      <c r="G20" s="242"/>
    </row>
    <row r="21" spans="1:9" ht="14.25" x14ac:dyDescent="0.15">
      <c r="A21" s="11"/>
      <c r="B21" s="12" t="s">
        <v>26</v>
      </c>
      <c r="C21" s="13"/>
      <c r="D21" s="9">
        <v>420000</v>
      </c>
      <c r="E21" s="227">
        <v>33000</v>
      </c>
      <c r="F21" s="227">
        <f t="shared" si="0"/>
        <v>387000</v>
      </c>
      <c r="G21" s="243" t="s">
        <v>449</v>
      </c>
    </row>
    <row r="22" spans="1:9" ht="14.25" x14ac:dyDescent="0.15">
      <c r="A22" s="4" t="s">
        <v>25</v>
      </c>
      <c r="B22" s="5"/>
      <c r="C22" s="5"/>
      <c r="D22" s="9">
        <f>SUM(D23)</f>
        <v>1000</v>
      </c>
      <c r="E22" s="9">
        <f>SUM(E23)</f>
        <v>1000</v>
      </c>
      <c r="F22" s="227">
        <f t="shared" si="0"/>
        <v>0</v>
      </c>
      <c r="G22" s="8"/>
    </row>
    <row r="23" spans="1:9" ht="14.25" x14ac:dyDescent="0.15">
      <c r="A23" s="4"/>
      <c r="B23" s="5" t="s">
        <v>25</v>
      </c>
      <c r="D23" s="9">
        <v>1000</v>
      </c>
      <c r="E23" s="227">
        <v>1000</v>
      </c>
      <c r="F23" s="227">
        <f t="shared" si="0"/>
        <v>0</v>
      </c>
      <c r="G23" s="8"/>
    </row>
    <row r="24" spans="1:9" ht="14.25" x14ac:dyDescent="0.15">
      <c r="A24" s="335" t="s">
        <v>118</v>
      </c>
      <c r="B24" s="335"/>
      <c r="C24" s="335"/>
      <c r="D24" s="9">
        <f>SUM(D6,D9,D16,D20,D22,D14)</f>
        <v>36508000</v>
      </c>
      <c r="E24" s="9">
        <f>SUM(E6,E9,E16,E20,E22,E14)</f>
        <v>36472000</v>
      </c>
      <c r="F24" s="227">
        <f t="shared" si="0"/>
        <v>36000</v>
      </c>
      <c r="G24" s="9"/>
    </row>
    <row r="26" spans="1:9" ht="14.25" x14ac:dyDescent="0.15">
      <c r="A26" s="2" t="s">
        <v>27</v>
      </c>
      <c r="B26" s="1"/>
      <c r="C26" s="1"/>
      <c r="D26" s="1"/>
      <c r="E26" s="1"/>
      <c r="F26" s="1"/>
      <c r="G26" s="3"/>
    </row>
    <row r="27" spans="1:9" ht="14.25" x14ac:dyDescent="0.15">
      <c r="A27" s="335" t="s">
        <v>2</v>
      </c>
      <c r="B27" s="335"/>
      <c r="C27" s="335"/>
      <c r="D27" s="312" t="s">
        <v>438</v>
      </c>
      <c r="E27" s="309" t="s">
        <v>427</v>
      </c>
      <c r="F27" s="309" t="s">
        <v>3</v>
      </c>
      <c r="G27" s="18" t="s">
        <v>4</v>
      </c>
    </row>
    <row r="28" spans="1:9" ht="14.25" x14ac:dyDescent="0.15">
      <c r="A28" s="14" t="s">
        <v>28</v>
      </c>
      <c r="B28" s="15"/>
      <c r="C28" s="15"/>
      <c r="D28" s="9">
        <f>SUM(D29:D34)</f>
        <v>26112000</v>
      </c>
      <c r="E28" s="9">
        <f>SUM(E29:E34)</f>
        <v>27376000</v>
      </c>
      <c r="F28" s="319">
        <f>D28-E28</f>
        <v>-1264000</v>
      </c>
      <c r="G28" s="19"/>
    </row>
    <row r="29" spans="1:9" ht="14.25" x14ac:dyDescent="0.15">
      <c r="A29" s="4"/>
      <c r="B29" s="5" t="s">
        <v>78</v>
      </c>
      <c r="C29" s="222"/>
      <c r="D29" s="9">
        <v>510000</v>
      </c>
      <c r="E29" s="9">
        <v>510000</v>
      </c>
      <c r="F29" s="230">
        <f t="shared" ref="F29:F70" si="1">D29-E29</f>
        <v>0</v>
      </c>
      <c r="G29" s="242"/>
    </row>
    <row r="30" spans="1:9" ht="14.25" x14ac:dyDescent="0.15">
      <c r="A30" s="4"/>
      <c r="B30" s="5" t="s">
        <v>79</v>
      </c>
      <c r="C30" s="222"/>
      <c r="D30" s="9">
        <v>17396000</v>
      </c>
      <c r="E30" s="9">
        <v>18196000</v>
      </c>
      <c r="F30" s="230">
        <f t="shared" si="1"/>
        <v>-800000</v>
      </c>
      <c r="G30" s="242" t="s">
        <v>365</v>
      </c>
      <c r="I30">
        <v>15216600</v>
      </c>
    </row>
    <row r="31" spans="1:9" ht="14.25" x14ac:dyDescent="0.15">
      <c r="A31" s="4"/>
      <c r="B31" s="5" t="s">
        <v>77</v>
      </c>
      <c r="C31" s="222"/>
      <c r="D31" s="9">
        <v>4754000</v>
      </c>
      <c r="E31" s="9">
        <v>5185000</v>
      </c>
      <c r="F31" s="230">
        <f t="shared" si="1"/>
        <v>-431000</v>
      </c>
      <c r="G31" s="242" t="s">
        <v>366</v>
      </c>
      <c r="I31">
        <v>4864310</v>
      </c>
    </row>
    <row r="32" spans="1:9" ht="14.25" x14ac:dyDescent="0.15">
      <c r="A32" s="4"/>
      <c r="B32" s="5" t="s">
        <v>80</v>
      </c>
      <c r="C32" s="222"/>
      <c r="D32" s="9">
        <v>1000</v>
      </c>
      <c r="E32" s="9">
        <v>1000</v>
      </c>
      <c r="F32" s="230">
        <f t="shared" si="1"/>
        <v>0</v>
      </c>
      <c r="G32" s="242"/>
    </row>
    <row r="33" spans="1:9" ht="14.25" x14ac:dyDescent="0.15">
      <c r="A33" s="4"/>
      <c r="B33" s="5" t="s">
        <v>81</v>
      </c>
      <c r="C33" s="222"/>
      <c r="D33" s="9">
        <v>1000</v>
      </c>
      <c r="E33" s="9">
        <v>1000</v>
      </c>
      <c r="F33" s="230">
        <f t="shared" si="1"/>
        <v>0</v>
      </c>
      <c r="G33" s="242"/>
    </row>
    <row r="34" spans="1:9" ht="14.25" x14ac:dyDescent="0.15">
      <c r="A34" s="11"/>
      <c r="B34" s="12" t="s">
        <v>82</v>
      </c>
      <c r="C34" s="222"/>
      <c r="D34" s="9">
        <v>3450000</v>
      </c>
      <c r="E34" s="9">
        <v>3483000</v>
      </c>
      <c r="F34" s="230">
        <f t="shared" si="1"/>
        <v>-33000</v>
      </c>
      <c r="G34" s="243" t="s">
        <v>314</v>
      </c>
    </row>
    <row r="35" spans="1:9" ht="14.25" x14ac:dyDescent="0.15">
      <c r="A35" s="14" t="s">
        <v>30</v>
      </c>
      <c r="B35" s="15"/>
      <c r="C35" s="15"/>
      <c r="D35" s="9">
        <f>SUM(D36:D44)</f>
        <v>4845000</v>
      </c>
      <c r="E35" s="9">
        <f>SUM(E36:E44)</f>
        <v>3977000</v>
      </c>
      <c r="F35" s="230">
        <f t="shared" si="1"/>
        <v>868000</v>
      </c>
      <c r="G35" s="244"/>
    </row>
    <row r="36" spans="1:9" ht="14.25" x14ac:dyDescent="0.15">
      <c r="A36" s="4"/>
      <c r="B36" s="5" t="s">
        <v>83</v>
      </c>
      <c r="C36" s="222"/>
      <c r="D36" s="7">
        <v>2200000</v>
      </c>
      <c r="E36" s="7">
        <v>2175000</v>
      </c>
      <c r="F36" s="230">
        <f t="shared" si="1"/>
        <v>25000</v>
      </c>
      <c r="G36" s="242" t="s">
        <v>315</v>
      </c>
      <c r="H36" s="221"/>
      <c r="I36" s="222"/>
    </row>
    <row r="37" spans="1:9" ht="14.25" x14ac:dyDescent="0.15">
      <c r="A37" s="4"/>
      <c r="B37" s="5" t="s">
        <v>84</v>
      </c>
      <c r="C37" s="222"/>
      <c r="D37" s="9">
        <v>15000</v>
      </c>
      <c r="E37" s="9">
        <v>20000</v>
      </c>
      <c r="F37" s="230">
        <f t="shared" si="1"/>
        <v>-5000</v>
      </c>
      <c r="G37" s="242"/>
      <c r="I37" s="222"/>
    </row>
    <row r="38" spans="1:9" ht="14.25" x14ac:dyDescent="0.15">
      <c r="A38" s="4"/>
      <c r="B38" s="5" t="s">
        <v>255</v>
      </c>
      <c r="C38" s="222"/>
      <c r="D38" s="9">
        <v>1000</v>
      </c>
      <c r="E38" s="9">
        <v>1000</v>
      </c>
      <c r="F38" s="230">
        <f t="shared" si="1"/>
        <v>0</v>
      </c>
      <c r="G38" s="242"/>
      <c r="I38" s="222"/>
    </row>
    <row r="39" spans="1:9" ht="14.25" x14ac:dyDescent="0.15">
      <c r="A39" s="4"/>
      <c r="B39" s="5" t="s">
        <v>86</v>
      </c>
      <c r="C39" s="222"/>
      <c r="D39" s="9">
        <v>1245000</v>
      </c>
      <c r="E39" s="9">
        <v>572000</v>
      </c>
      <c r="F39" s="230">
        <f t="shared" si="1"/>
        <v>673000</v>
      </c>
      <c r="G39" s="242" t="s">
        <v>446</v>
      </c>
      <c r="H39" s="221"/>
      <c r="I39" s="222"/>
    </row>
    <row r="40" spans="1:9" ht="14.25" x14ac:dyDescent="0.15">
      <c r="A40" s="4"/>
      <c r="B40" s="5" t="s">
        <v>89</v>
      </c>
      <c r="C40" s="222"/>
      <c r="D40" s="9">
        <v>1045000</v>
      </c>
      <c r="E40" s="9">
        <v>755000</v>
      </c>
      <c r="F40" s="230">
        <f t="shared" si="1"/>
        <v>290000</v>
      </c>
      <c r="G40" s="242" t="s">
        <v>344</v>
      </c>
      <c r="I40" s="222"/>
    </row>
    <row r="41" spans="1:9" ht="14.25" x14ac:dyDescent="0.15">
      <c r="A41" s="4"/>
      <c r="B41" s="5" t="s">
        <v>90</v>
      </c>
      <c r="C41" s="222"/>
      <c r="D41" s="9">
        <v>156000</v>
      </c>
      <c r="E41" s="9">
        <v>156000</v>
      </c>
      <c r="F41" s="230">
        <f t="shared" si="1"/>
        <v>0</v>
      </c>
      <c r="G41" s="242"/>
      <c r="I41" s="222"/>
    </row>
    <row r="42" spans="1:9" ht="14.25" x14ac:dyDescent="0.15">
      <c r="A42" s="4"/>
      <c r="B42" s="5" t="s">
        <v>91</v>
      </c>
      <c r="C42" s="222"/>
      <c r="D42" s="9">
        <v>150000</v>
      </c>
      <c r="E42" s="9">
        <v>260000</v>
      </c>
      <c r="F42" s="230">
        <f t="shared" si="1"/>
        <v>-110000</v>
      </c>
      <c r="G42" s="255" t="s">
        <v>345</v>
      </c>
      <c r="H42" t="s">
        <v>442</v>
      </c>
      <c r="I42" s="222"/>
    </row>
    <row r="43" spans="1:9" ht="14.25" x14ac:dyDescent="0.15">
      <c r="A43" s="4"/>
      <c r="B43" s="5" t="s">
        <v>92</v>
      </c>
      <c r="C43" s="222"/>
      <c r="D43" s="9">
        <v>23000</v>
      </c>
      <c r="E43" s="9">
        <v>18000</v>
      </c>
      <c r="F43" s="230">
        <f t="shared" si="1"/>
        <v>5000</v>
      </c>
      <c r="G43" s="242" t="s">
        <v>346</v>
      </c>
      <c r="I43" s="222"/>
    </row>
    <row r="44" spans="1:9" ht="14.25" x14ac:dyDescent="0.15">
      <c r="A44" s="4"/>
      <c r="B44" s="5" t="s">
        <v>93</v>
      </c>
      <c r="C44" s="222"/>
      <c r="D44" s="9">
        <v>10000</v>
      </c>
      <c r="E44" s="9">
        <v>20000</v>
      </c>
      <c r="F44" s="230">
        <f t="shared" si="1"/>
        <v>-10000</v>
      </c>
      <c r="G44" s="243"/>
      <c r="H44" s="221"/>
      <c r="I44" s="222"/>
    </row>
    <row r="45" spans="1:9" ht="14.25" x14ac:dyDescent="0.15">
      <c r="A45" s="14" t="s">
        <v>29</v>
      </c>
      <c r="B45" s="15"/>
      <c r="C45" s="16"/>
      <c r="D45" s="9">
        <f>SUM(D46:D66)</f>
        <v>4152000</v>
      </c>
      <c r="E45" s="9">
        <f>SUM(E46:E66)</f>
        <v>4094000</v>
      </c>
      <c r="F45" s="230">
        <f t="shared" si="1"/>
        <v>58000</v>
      </c>
      <c r="G45" s="242"/>
    </row>
    <row r="46" spans="1:9" ht="14.25" x14ac:dyDescent="0.15">
      <c r="A46" s="4"/>
      <c r="B46" s="6" t="s">
        <v>94</v>
      </c>
      <c r="C46" s="222"/>
      <c r="D46" s="9">
        <v>79000</v>
      </c>
      <c r="E46" s="9">
        <v>70000</v>
      </c>
      <c r="F46" s="230">
        <f t="shared" si="1"/>
        <v>9000</v>
      </c>
      <c r="G46" s="242" t="s">
        <v>234</v>
      </c>
    </row>
    <row r="47" spans="1:9" ht="14.25" x14ac:dyDescent="0.15">
      <c r="A47" s="4"/>
      <c r="B47" s="6" t="s">
        <v>95</v>
      </c>
      <c r="C47" s="222"/>
      <c r="D47" s="9">
        <v>1000</v>
      </c>
      <c r="E47" s="9">
        <v>1000</v>
      </c>
      <c r="F47" s="230">
        <f t="shared" si="1"/>
        <v>0</v>
      </c>
      <c r="G47" s="242"/>
    </row>
    <row r="48" spans="1:9" ht="14.25" x14ac:dyDescent="0.15">
      <c r="A48" s="4"/>
      <c r="B48" s="6" t="s">
        <v>96</v>
      </c>
      <c r="C48" s="222"/>
      <c r="D48" s="9">
        <v>173000</v>
      </c>
      <c r="E48" s="9">
        <v>173000</v>
      </c>
      <c r="F48" s="230">
        <f t="shared" si="1"/>
        <v>0</v>
      </c>
      <c r="G48" s="242"/>
    </row>
    <row r="49" spans="1:7" ht="14.25" x14ac:dyDescent="0.15">
      <c r="A49" s="4"/>
      <c r="B49" s="6" t="s">
        <v>97</v>
      </c>
      <c r="C49" s="222"/>
      <c r="D49" s="9">
        <v>550000</v>
      </c>
      <c r="E49" s="9">
        <v>530000</v>
      </c>
      <c r="F49" s="230">
        <f t="shared" si="1"/>
        <v>20000</v>
      </c>
      <c r="G49" s="242"/>
    </row>
    <row r="50" spans="1:7" ht="14.25" x14ac:dyDescent="0.15">
      <c r="A50" s="4"/>
      <c r="B50" s="6" t="s">
        <v>98</v>
      </c>
      <c r="C50" s="222"/>
      <c r="D50" s="9">
        <v>350000</v>
      </c>
      <c r="E50" s="9">
        <v>390000</v>
      </c>
      <c r="F50" s="230">
        <f t="shared" si="1"/>
        <v>-40000</v>
      </c>
      <c r="G50" s="242"/>
    </row>
    <row r="51" spans="1:7" ht="14.25" x14ac:dyDescent="0.15">
      <c r="A51" s="4"/>
      <c r="B51" s="6" t="s">
        <v>99</v>
      </c>
      <c r="C51" s="222"/>
      <c r="D51" s="9">
        <v>60000</v>
      </c>
      <c r="E51" s="9">
        <v>30000</v>
      </c>
      <c r="F51" s="230">
        <f t="shared" si="1"/>
        <v>30000</v>
      </c>
      <c r="G51" s="242"/>
    </row>
    <row r="52" spans="1:7" ht="14.25" x14ac:dyDescent="0.15">
      <c r="A52" s="4"/>
      <c r="B52" s="6" t="s">
        <v>100</v>
      </c>
      <c r="C52" s="222"/>
      <c r="D52" s="9">
        <v>325000</v>
      </c>
      <c r="E52" s="9">
        <v>90000</v>
      </c>
      <c r="F52" s="230">
        <f t="shared" si="1"/>
        <v>235000</v>
      </c>
      <c r="G52" s="255" t="s">
        <v>433</v>
      </c>
    </row>
    <row r="53" spans="1:7" ht="14.25" x14ac:dyDescent="0.15">
      <c r="A53" s="4"/>
      <c r="B53" s="6" t="s">
        <v>101</v>
      </c>
      <c r="C53" s="222"/>
      <c r="D53" s="9">
        <v>15000</v>
      </c>
      <c r="E53" s="9">
        <v>10000</v>
      </c>
      <c r="F53" s="230">
        <f t="shared" si="1"/>
        <v>5000</v>
      </c>
      <c r="G53" s="242" t="s">
        <v>411</v>
      </c>
    </row>
    <row r="54" spans="1:7" ht="14.25" x14ac:dyDescent="0.15">
      <c r="A54" s="4"/>
      <c r="B54" s="6" t="s">
        <v>102</v>
      </c>
      <c r="C54" s="222"/>
      <c r="D54" s="9">
        <v>10000</v>
      </c>
      <c r="E54" s="9">
        <v>20000</v>
      </c>
      <c r="F54" s="230">
        <f t="shared" si="1"/>
        <v>-10000</v>
      </c>
      <c r="G54" s="242"/>
    </row>
    <row r="55" spans="1:7" ht="14.25" x14ac:dyDescent="0.15">
      <c r="A55" s="4"/>
      <c r="B55" s="6" t="s">
        <v>103</v>
      </c>
      <c r="C55" s="222"/>
      <c r="D55" s="9">
        <v>436000</v>
      </c>
      <c r="E55" s="9">
        <v>426000</v>
      </c>
      <c r="F55" s="230">
        <f t="shared" si="1"/>
        <v>10000</v>
      </c>
      <c r="G55" s="242" t="s">
        <v>347</v>
      </c>
    </row>
    <row r="56" spans="1:7" ht="14.25" x14ac:dyDescent="0.15">
      <c r="A56" s="4"/>
      <c r="B56" s="6" t="s">
        <v>161</v>
      </c>
      <c r="C56" s="222"/>
      <c r="D56" s="9">
        <v>132000</v>
      </c>
      <c r="E56" s="9">
        <v>150000</v>
      </c>
      <c r="F56" s="230">
        <f t="shared" si="1"/>
        <v>-18000</v>
      </c>
      <c r="G56" s="242" t="s">
        <v>348</v>
      </c>
    </row>
    <row r="57" spans="1:7" ht="14.25" x14ac:dyDescent="0.15">
      <c r="A57" s="4"/>
      <c r="B57" s="6" t="s">
        <v>162</v>
      </c>
      <c r="C57" s="222"/>
      <c r="D57" s="9">
        <v>27000</v>
      </c>
      <c r="E57" s="9">
        <v>13000</v>
      </c>
      <c r="F57" s="230">
        <f t="shared" si="1"/>
        <v>14000</v>
      </c>
      <c r="G57" s="242" t="s">
        <v>235</v>
      </c>
    </row>
    <row r="58" spans="1:7" ht="14.25" x14ac:dyDescent="0.15">
      <c r="A58" s="4"/>
      <c r="B58" s="6" t="s">
        <v>91</v>
      </c>
      <c r="C58" s="222"/>
      <c r="D58" s="9">
        <v>70000</v>
      </c>
      <c r="E58" s="9">
        <v>130000</v>
      </c>
      <c r="F58" s="230">
        <f t="shared" si="1"/>
        <v>-60000</v>
      </c>
      <c r="G58" s="242" t="s">
        <v>236</v>
      </c>
    </row>
    <row r="59" spans="1:7" ht="14.25" x14ac:dyDescent="0.15">
      <c r="A59" s="4"/>
      <c r="B59" s="6" t="s">
        <v>163</v>
      </c>
      <c r="C59" s="222"/>
      <c r="D59" s="9">
        <v>20000</v>
      </c>
      <c r="E59" s="9">
        <v>20000</v>
      </c>
      <c r="F59" s="230">
        <f t="shared" si="1"/>
        <v>0</v>
      </c>
      <c r="G59" s="242"/>
    </row>
    <row r="60" spans="1:7" ht="14.25" x14ac:dyDescent="0.15">
      <c r="A60" s="4"/>
      <c r="B60" s="6" t="s">
        <v>92</v>
      </c>
      <c r="C60" s="222"/>
      <c r="D60" s="9">
        <v>352000</v>
      </c>
      <c r="E60" s="9">
        <v>352000</v>
      </c>
      <c r="F60" s="230">
        <f t="shared" si="1"/>
        <v>0</v>
      </c>
      <c r="G60" s="242" t="s">
        <v>237</v>
      </c>
    </row>
    <row r="61" spans="1:7" ht="14.25" x14ac:dyDescent="0.15">
      <c r="A61" s="4"/>
      <c r="B61" s="6" t="s">
        <v>105</v>
      </c>
      <c r="C61" s="222"/>
      <c r="D61" s="9">
        <v>1308000</v>
      </c>
      <c r="E61" s="9">
        <v>1398000</v>
      </c>
      <c r="F61" s="230">
        <f t="shared" si="1"/>
        <v>-90000</v>
      </c>
      <c r="G61" s="242" t="s">
        <v>324</v>
      </c>
    </row>
    <row r="62" spans="1:7" ht="14.25" x14ac:dyDescent="0.15">
      <c r="A62" s="4"/>
      <c r="B62" s="6" t="s">
        <v>256</v>
      </c>
      <c r="C62" s="222"/>
      <c r="D62" s="9">
        <v>1000</v>
      </c>
      <c r="E62" s="9">
        <v>1000</v>
      </c>
      <c r="F62" s="230">
        <f t="shared" si="1"/>
        <v>0</v>
      </c>
      <c r="G62" s="242"/>
    </row>
    <row r="63" spans="1:7" ht="14.25" x14ac:dyDescent="0.15">
      <c r="A63" s="4"/>
      <c r="B63" s="6" t="s">
        <v>107</v>
      </c>
      <c r="C63" s="222"/>
      <c r="D63" s="9">
        <v>83000</v>
      </c>
      <c r="E63" s="9">
        <v>120000</v>
      </c>
      <c r="F63" s="230">
        <f t="shared" si="1"/>
        <v>-37000</v>
      </c>
      <c r="G63" s="242" t="s">
        <v>349</v>
      </c>
    </row>
    <row r="64" spans="1:7" ht="14.25" x14ac:dyDescent="0.15">
      <c r="A64" s="4"/>
      <c r="B64" s="6" t="s">
        <v>108</v>
      </c>
      <c r="C64" s="222"/>
      <c r="D64" s="9">
        <v>40000</v>
      </c>
      <c r="E64" s="9">
        <v>40000</v>
      </c>
      <c r="F64" s="230">
        <f t="shared" si="1"/>
        <v>0</v>
      </c>
      <c r="G64" s="242" t="s">
        <v>238</v>
      </c>
    </row>
    <row r="65" spans="1:7" ht="14.25" x14ac:dyDescent="0.15">
      <c r="A65" s="4"/>
      <c r="B65" s="6" t="s">
        <v>109</v>
      </c>
      <c r="C65" s="222"/>
      <c r="D65" s="9">
        <v>100000</v>
      </c>
      <c r="E65" s="9">
        <v>80000</v>
      </c>
      <c r="F65" s="230">
        <f t="shared" si="1"/>
        <v>20000</v>
      </c>
      <c r="G65" s="242" t="s">
        <v>412</v>
      </c>
    </row>
    <row r="66" spans="1:7" ht="14.25" x14ac:dyDescent="0.15">
      <c r="A66" s="4"/>
      <c r="B66" s="6" t="s">
        <v>110</v>
      </c>
      <c r="C66" s="222"/>
      <c r="D66" s="9">
        <v>20000</v>
      </c>
      <c r="E66" s="9">
        <v>50000</v>
      </c>
      <c r="F66" s="230">
        <f t="shared" si="1"/>
        <v>-30000</v>
      </c>
      <c r="G66" s="243" t="s">
        <v>413</v>
      </c>
    </row>
    <row r="67" spans="1:7" ht="14.25" x14ac:dyDescent="0.15">
      <c r="A67" s="14" t="s">
        <v>269</v>
      </c>
      <c r="B67" s="15"/>
      <c r="C67" s="16"/>
      <c r="D67" s="9">
        <f>SUM(D68)</f>
        <v>1000</v>
      </c>
      <c r="E67" s="9">
        <f>SUM(E68)</f>
        <v>1000</v>
      </c>
      <c r="F67" s="230">
        <f t="shared" si="1"/>
        <v>0</v>
      </c>
      <c r="G67" s="244"/>
    </row>
    <row r="68" spans="1:7" ht="14.25" x14ac:dyDescent="0.15">
      <c r="A68" s="11"/>
      <c r="B68" s="12" t="s">
        <v>269</v>
      </c>
      <c r="C68" s="13"/>
      <c r="D68" s="9">
        <v>1000</v>
      </c>
      <c r="E68" s="9">
        <v>1000</v>
      </c>
      <c r="F68" s="230">
        <f t="shared" si="1"/>
        <v>0</v>
      </c>
      <c r="G68" s="243"/>
    </row>
    <row r="69" spans="1:7" ht="14.25" x14ac:dyDescent="0.15">
      <c r="A69" s="336" t="s">
        <v>117</v>
      </c>
      <c r="B69" s="337"/>
      <c r="C69" s="338"/>
      <c r="D69" s="9">
        <f>SUM(D28,D35,D45,D67)</f>
        <v>35110000</v>
      </c>
      <c r="E69" s="9">
        <f>SUM(E28,E35,E45,E67)</f>
        <v>35448000</v>
      </c>
      <c r="F69" s="230">
        <f t="shared" si="1"/>
        <v>-338000</v>
      </c>
      <c r="G69" s="9"/>
    </row>
    <row r="70" spans="1:7" ht="14.25" x14ac:dyDescent="0.15">
      <c r="A70" s="339" t="s">
        <v>119</v>
      </c>
      <c r="B70" s="340"/>
      <c r="C70" s="341"/>
      <c r="D70" s="9">
        <f>SUM(D24-D69)</f>
        <v>1398000</v>
      </c>
      <c r="E70" s="9">
        <f>SUM(E24-E69)</f>
        <v>1024000</v>
      </c>
      <c r="F70" s="230">
        <f t="shared" si="1"/>
        <v>374000</v>
      </c>
      <c r="G70" s="9"/>
    </row>
    <row r="71" spans="1:7" x14ac:dyDescent="0.15">
      <c r="E71" s="228"/>
    </row>
    <row r="72" spans="1:7" ht="14.25" x14ac:dyDescent="0.15">
      <c r="A72" s="2" t="s">
        <v>41</v>
      </c>
      <c r="B72" s="1"/>
      <c r="C72" s="1"/>
      <c r="D72" s="1"/>
      <c r="E72" s="229"/>
      <c r="F72" s="1"/>
      <c r="G72" s="1"/>
    </row>
    <row r="73" spans="1:7" ht="14.25" x14ac:dyDescent="0.15">
      <c r="A73" s="2" t="s">
        <v>1</v>
      </c>
      <c r="B73" s="1"/>
      <c r="C73" s="1"/>
      <c r="D73" s="1"/>
      <c r="E73" s="1"/>
      <c r="F73" s="1"/>
      <c r="G73" s="3"/>
    </row>
    <row r="74" spans="1:7" ht="14.25" x14ac:dyDescent="0.15">
      <c r="A74" s="336" t="s">
        <v>42</v>
      </c>
      <c r="B74" s="337"/>
      <c r="C74" s="338"/>
      <c r="D74" s="312" t="s">
        <v>438</v>
      </c>
      <c r="E74" s="309" t="s">
        <v>427</v>
      </c>
      <c r="F74" s="309" t="s">
        <v>3</v>
      </c>
      <c r="G74" s="18" t="s">
        <v>4</v>
      </c>
    </row>
    <row r="75" spans="1:7" ht="14.25" x14ac:dyDescent="0.15">
      <c r="A75" s="179" t="s">
        <v>120</v>
      </c>
      <c r="B75" s="177"/>
      <c r="C75" s="178"/>
      <c r="D75" s="219">
        <f>SUM(D76)</f>
        <v>1000</v>
      </c>
      <c r="E75" s="219">
        <f>SUM(E76)</f>
        <v>1000</v>
      </c>
      <c r="F75" s="231">
        <f>D75-E75</f>
        <v>0</v>
      </c>
      <c r="G75" s="18"/>
    </row>
    <row r="76" spans="1:7" ht="14.25" x14ac:dyDescent="0.15">
      <c r="A76" s="176"/>
      <c r="B76" s="180" t="s">
        <v>120</v>
      </c>
      <c r="C76" s="178"/>
      <c r="D76" s="219">
        <v>1000</v>
      </c>
      <c r="E76" s="219">
        <v>1000</v>
      </c>
      <c r="F76" s="231">
        <f t="shared" ref="F76:F77" si="2">D76-E76</f>
        <v>0</v>
      </c>
      <c r="G76" s="288"/>
    </row>
    <row r="77" spans="1:7" ht="14.25" x14ac:dyDescent="0.15">
      <c r="A77" s="336" t="s">
        <v>121</v>
      </c>
      <c r="B77" s="337"/>
      <c r="C77" s="338"/>
      <c r="D77" s="219">
        <f>SUM(D75)</f>
        <v>1000</v>
      </c>
      <c r="E77" s="219">
        <f>SUM(E75)</f>
        <v>1000</v>
      </c>
      <c r="F77" s="231">
        <f t="shared" si="2"/>
        <v>0</v>
      </c>
      <c r="G77" s="218"/>
    </row>
    <row r="78" spans="1:7" ht="14.25" x14ac:dyDescent="0.15">
      <c r="A78" s="290"/>
      <c r="B78" s="177"/>
      <c r="C78" s="177"/>
      <c r="D78" s="177"/>
      <c r="E78" s="177"/>
      <c r="F78" s="177"/>
      <c r="G78" s="177"/>
    </row>
    <row r="79" spans="1:7" ht="14.25" x14ac:dyDescent="0.15">
      <c r="A79" s="291" t="s">
        <v>122</v>
      </c>
      <c r="B79" s="177"/>
      <c r="C79" s="177"/>
      <c r="D79" s="177"/>
      <c r="E79" s="177"/>
      <c r="F79" s="177"/>
      <c r="G79" s="177"/>
    </row>
    <row r="80" spans="1:7" ht="14.25" x14ac:dyDescent="0.15">
      <c r="A80" s="336" t="s">
        <v>42</v>
      </c>
      <c r="B80" s="337"/>
      <c r="C80" s="338"/>
      <c r="D80" s="312" t="s">
        <v>438</v>
      </c>
      <c r="E80" s="309" t="s">
        <v>427</v>
      </c>
      <c r="F80" s="309" t="s">
        <v>3</v>
      </c>
      <c r="G80" s="218" t="s">
        <v>4</v>
      </c>
    </row>
    <row r="81" spans="1:7" ht="14.25" x14ac:dyDescent="0.15">
      <c r="A81" s="4" t="s">
        <v>43</v>
      </c>
      <c r="B81" s="5"/>
      <c r="C81" s="6"/>
      <c r="D81" s="9">
        <f>SUM(D82:D84)</f>
        <v>3302000</v>
      </c>
      <c r="E81" s="9">
        <f>SUM(E82:E84)</f>
        <v>3000</v>
      </c>
      <c r="F81" s="219">
        <f>D81-E81</f>
        <v>3299000</v>
      </c>
      <c r="G81" s="19"/>
    </row>
    <row r="82" spans="1:7" ht="14.25" x14ac:dyDescent="0.15">
      <c r="A82" s="4"/>
      <c r="B82" s="5" t="s">
        <v>123</v>
      </c>
      <c r="C82" s="6"/>
      <c r="D82" s="9">
        <v>3300000</v>
      </c>
      <c r="E82" s="9">
        <v>1000</v>
      </c>
      <c r="F82" s="219">
        <f t="shared" ref="F82:F88" si="3">D82-E82</f>
        <v>3299000</v>
      </c>
      <c r="G82" s="242" t="s">
        <v>447</v>
      </c>
    </row>
    <row r="83" spans="1:7" ht="14.25" x14ac:dyDescent="0.15">
      <c r="A83" s="4"/>
      <c r="B83" s="5" t="s">
        <v>124</v>
      </c>
      <c r="C83" s="6"/>
      <c r="D83" s="9">
        <v>1000</v>
      </c>
      <c r="E83" s="9">
        <v>1000</v>
      </c>
      <c r="F83" s="219">
        <f t="shared" si="3"/>
        <v>0</v>
      </c>
      <c r="G83" s="8"/>
    </row>
    <row r="84" spans="1:7" ht="14.25" x14ac:dyDescent="0.15">
      <c r="A84" s="11"/>
      <c r="B84" s="12" t="s">
        <v>45</v>
      </c>
      <c r="C84" s="13"/>
      <c r="D84" s="9">
        <v>1000</v>
      </c>
      <c r="E84" s="9">
        <v>1000</v>
      </c>
      <c r="F84" s="219">
        <f t="shared" si="3"/>
        <v>0</v>
      </c>
      <c r="G84" s="7"/>
    </row>
    <row r="85" spans="1:7" ht="14.25" x14ac:dyDescent="0.15">
      <c r="A85" s="4" t="s">
        <v>125</v>
      </c>
      <c r="B85" s="5"/>
      <c r="C85" s="6"/>
      <c r="D85" s="9">
        <f>SUM(D86)</f>
        <v>1000</v>
      </c>
      <c r="E85" s="9">
        <v>1000</v>
      </c>
      <c r="F85" s="219">
        <f t="shared" si="3"/>
        <v>0</v>
      </c>
      <c r="G85" s="8"/>
    </row>
    <row r="86" spans="1:7" ht="14.25" x14ac:dyDescent="0.15">
      <c r="A86" s="4"/>
      <c r="B86" s="5" t="s">
        <v>125</v>
      </c>
      <c r="C86" s="6"/>
      <c r="D86" s="9">
        <v>1000</v>
      </c>
      <c r="E86" s="9">
        <v>1000</v>
      </c>
      <c r="F86" s="219">
        <f t="shared" si="3"/>
        <v>0</v>
      </c>
      <c r="G86" s="242"/>
    </row>
    <row r="87" spans="1:7" ht="14.25" x14ac:dyDescent="0.15">
      <c r="A87" s="335" t="s">
        <v>46</v>
      </c>
      <c r="B87" s="335"/>
      <c r="C87" s="335"/>
      <c r="D87" s="9">
        <f>SUM(D81,D85)</f>
        <v>3303000</v>
      </c>
      <c r="E87" s="9">
        <f>SUM(E81,E85)</f>
        <v>4000</v>
      </c>
      <c r="F87" s="219">
        <f t="shared" si="3"/>
        <v>3299000</v>
      </c>
      <c r="G87" s="9"/>
    </row>
    <row r="88" spans="1:7" ht="14.25" x14ac:dyDescent="0.15">
      <c r="A88" s="335" t="s">
        <v>257</v>
      </c>
      <c r="B88" s="335"/>
      <c r="C88" s="335"/>
      <c r="D88" s="9">
        <f>SUM(D77-D87)</f>
        <v>-3302000</v>
      </c>
      <c r="E88" s="9">
        <f>SUM(E77-E87)</f>
        <v>-3000</v>
      </c>
      <c r="F88" s="219">
        <f t="shared" si="3"/>
        <v>-3299000</v>
      </c>
      <c r="G88" s="9"/>
    </row>
    <row r="90" spans="1:7" ht="14.25" x14ac:dyDescent="0.15">
      <c r="A90" s="2" t="s">
        <v>126</v>
      </c>
      <c r="B90" s="1"/>
      <c r="C90" s="1"/>
      <c r="D90" s="1"/>
      <c r="E90" s="1"/>
      <c r="F90" s="1"/>
      <c r="G90" s="1"/>
    </row>
    <row r="91" spans="1:7" ht="14.25" x14ac:dyDescent="0.15">
      <c r="A91" s="2" t="s">
        <v>1</v>
      </c>
      <c r="B91" s="1"/>
      <c r="C91" s="1"/>
      <c r="D91" s="1"/>
      <c r="E91" s="1"/>
      <c r="F91" s="1"/>
      <c r="G91" s="1"/>
    </row>
    <row r="92" spans="1:7" ht="14.25" x14ac:dyDescent="0.15">
      <c r="A92" s="335" t="s">
        <v>42</v>
      </c>
      <c r="B92" s="335"/>
      <c r="C92" s="335"/>
      <c r="D92" s="312" t="s">
        <v>438</v>
      </c>
      <c r="E92" s="309" t="s">
        <v>427</v>
      </c>
      <c r="F92" s="309" t="s">
        <v>3</v>
      </c>
      <c r="G92" s="174" t="s">
        <v>4</v>
      </c>
    </row>
    <row r="93" spans="1:7" ht="14.25" x14ac:dyDescent="0.15">
      <c r="A93" s="4" t="s">
        <v>129</v>
      </c>
      <c r="B93" s="5"/>
      <c r="C93" s="6"/>
      <c r="D93" s="211">
        <f>SUM(D94:D96)</f>
        <v>3000</v>
      </c>
      <c r="E93" s="9">
        <f>SUM(E94:E96)</f>
        <v>3000</v>
      </c>
      <c r="F93" s="219">
        <f>D93-E93</f>
        <v>0</v>
      </c>
      <c r="G93" s="8"/>
    </row>
    <row r="94" spans="1:7" ht="14.25" x14ac:dyDescent="0.15">
      <c r="A94" s="4"/>
      <c r="B94" s="5" t="s">
        <v>130</v>
      </c>
      <c r="C94" s="6"/>
      <c r="D94" s="211">
        <v>1000</v>
      </c>
      <c r="E94" s="10">
        <v>1000</v>
      </c>
      <c r="F94" s="219">
        <f t="shared" ref="F94:F101" si="4">D94-E94</f>
        <v>0</v>
      </c>
      <c r="G94" s="8"/>
    </row>
    <row r="95" spans="1:7" ht="14.25" x14ac:dyDescent="0.15">
      <c r="A95" s="4"/>
      <c r="B95" s="5" t="s">
        <v>131</v>
      </c>
      <c r="C95" s="6"/>
      <c r="D95" s="211">
        <v>1000</v>
      </c>
      <c r="E95" s="10">
        <v>1000</v>
      </c>
      <c r="F95" s="219">
        <f t="shared" si="4"/>
        <v>0</v>
      </c>
      <c r="G95" s="8"/>
    </row>
    <row r="96" spans="1:7" ht="14.25" x14ac:dyDescent="0.15">
      <c r="A96" s="4"/>
      <c r="B96" s="5" t="s">
        <v>132</v>
      </c>
      <c r="C96" s="6"/>
      <c r="D96" s="10">
        <v>1000</v>
      </c>
      <c r="E96" s="10">
        <v>1000</v>
      </c>
      <c r="F96" s="219">
        <f t="shared" si="4"/>
        <v>0</v>
      </c>
      <c r="G96" s="7"/>
    </row>
    <row r="97" spans="1:7" ht="14.25" x14ac:dyDescent="0.15">
      <c r="A97" s="14" t="s">
        <v>298</v>
      </c>
      <c r="B97" s="15"/>
      <c r="C97" s="16"/>
      <c r="D97" s="10">
        <f>SUM(D98)</f>
        <v>2000</v>
      </c>
      <c r="E97" s="10">
        <f>SUM(E98)</f>
        <v>2000</v>
      </c>
      <c r="F97" s="219">
        <f t="shared" si="4"/>
        <v>0</v>
      </c>
      <c r="G97" s="8"/>
    </row>
    <row r="98" spans="1:7" ht="14.25" x14ac:dyDescent="0.15">
      <c r="A98" s="11"/>
      <c r="B98" s="12" t="s">
        <v>300</v>
      </c>
      <c r="C98" s="13"/>
      <c r="D98" s="10">
        <v>2000</v>
      </c>
      <c r="E98" s="10">
        <v>2000</v>
      </c>
      <c r="F98" s="219">
        <f t="shared" si="4"/>
        <v>0</v>
      </c>
      <c r="G98" s="7"/>
    </row>
    <row r="99" spans="1:7" ht="14.25" x14ac:dyDescent="0.15">
      <c r="A99" s="4" t="s">
        <v>136</v>
      </c>
      <c r="B99" s="5"/>
      <c r="C99" s="6"/>
      <c r="D99" s="10">
        <f>SUM(D100)</f>
        <v>5617000</v>
      </c>
      <c r="E99" s="10">
        <f>SUM(E100)</f>
        <v>2827000</v>
      </c>
      <c r="F99" s="219">
        <f t="shared" si="4"/>
        <v>2790000</v>
      </c>
      <c r="G99" s="8"/>
    </row>
    <row r="100" spans="1:7" ht="14.25" x14ac:dyDescent="0.15">
      <c r="A100" s="4"/>
      <c r="B100" s="5" t="s">
        <v>138</v>
      </c>
      <c r="C100" s="6"/>
      <c r="D100" s="10">
        <v>5617000</v>
      </c>
      <c r="E100" s="10">
        <v>2827000</v>
      </c>
      <c r="F100" s="219">
        <f t="shared" si="4"/>
        <v>2790000</v>
      </c>
      <c r="G100" s="242" t="s">
        <v>318</v>
      </c>
    </row>
    <row r="101" spans="1:7" ht="14.25" x14ac:dyDescent="0.15">
      <c r="A101" s="335" t="s">
        <v>141</v>
      </c>
      <c r="B101" s="335"/>
      <c r="C101" s="335"/>
      <c r="D101" s="10">
        <f>SUM(D93,D99,D97)</f>
        <v>5622000</v>
      </c>
      <c r="E101" s="10">
        <f>SUM(E93,E99,E97)</f>
        <v>2832000</v>
      </c>
      <c r="F101" s="219">
        <f t="shared" si="4"/>
        <v>2790000</v>
      </c>
      <c r="G101" s="9"/>
    </row>
    <row r="103" spans="1:7" ht="14.25" x14ac:dyDescent="0.15">
      <c r="A103" s="2" t="s">
        <v>27</v>
      </c>
      <c r="B103" s="1"/>
      <c r="C103" s="1"/>
      <c r="D103" s="1"/>
      <c r="E103" s="1"/>
      <c r="F103" s="1"/>
      <c r="G103" s="1"/>
    </row>
    <row r="104" spans="1:7" ht="14.25" x14ac:dyDescent="0.15">
      <c r="A104" s="335" t="s">
        <v>2</v>
      </c>
      <c r="B104" s="335"/>
      <c r="C104" s="335"/>
      <c r="D104" s="312" t="s">
        <v>438</v>
      </c>
      <c r="E104" s="309" t="s">
        <v>427</v>
      </c>
      <c r="F104" s="309" t="s">
        <v>3</v>
      </c>
      <c r="G104" s="174" t="s">
        <v>4</v>
      </c>
    </row>
    <row r="105" spans="1:7" ht="14.25" x14ac:dyDescent="0.15">
      <c r="A105" s="4" t="s">
        <v>144</v>
      </c>
      <c r="B105" s="5"/>
      <c r="C105" s="6"/>
      <c r="D105" s="9">
        <f>SUM(D106:D107)</f>
        <v>2666000</v>
      </c>
      <c r="E105" s="9">
        <f>SUM(E106:E107)</f>
        <v>2801000</v>
      </c>
      <c r="F105" s="219">
        <f>D105-E105</f>
        <v>-135000</v>
      </c>
      <c r="G105" s="8"/>
    </row>
    <row r="106" spans="1:7" ht="14.25" x14ac:dyDescent="0.15">
      <c r="A106" s="4"/>
      <c r="B106" s="5" t="s">
        <v>407</v>
      </c>
      <c r="C106" s="6"/>
      <c r="D106" s="9">
        <v>2665000</v>
      </c>
      <c r="E106" s="9">
        <v>2800000</v>
      </c>
      <c r="F106" s="219">
        <f t="shared" ref="F106:F119" si="5">D106-E106</f>
        <v>-135000</v>
      </c>
      <c r="G106" s="8"/>
    </row>
    <row r="107" spans="1:7" ht="14.25" x14ac:dyDescent="0.15">
      <c r="A107" s="11"/>
      <c r="B107" s="12" t="s">
        <v>147</v>
      </c>
      <c r="C107" s="13"/>
      <c r="D107" s="9">
        <v>1000</v>
      </c>
      <c r="E107" s="9">
        <v>1000</v>
      </c>
      <c r="F107" s="219">
        <f t="shared" si="5"/>
        <v>0</v>
      </c>
      <c r="G107" s="7"/>
    </row>
    <row r="108" spans="1:7" ht="14.25" x14ac:dyDescent="0.15">
      <c r="A108" s="4" t="s">
        <v>296</v>
      </c>
      <c r="B108" s="5"/>
      <c r="C108" s="6"/>
      <c r="D108" s="9">
        <f>SUM(D109)</f>
        <v>2000</v>
      </c>
      <c r="E108" s="9">
        <f>SUM(E109)</f>
        <v>2000</v>
      </c>
      <c r="F108" s="219">
        <f t="shared" si="5"/>
        <v>0</v>
      </c>
      <c r="G108" s="8"/>
    </row>
    <row r="109" spans="1:7" ht="14.25" x14ac:dyDescent="0.15">
      <c r="A109" s="11"/>
      <c r="B109" s="12" t="s">
        <v>297</v>
      </c>
      <c r="C109" s="13"/>
      <c r="D109" s="9">
        <v>2000</v>
      </c>
      <c r="E109" s="9">
        <v>2000</v>
      </c>
      <c r="F109" s="219">
        <f t="shared" si="5"/>
        <v>0</v>
      </c>
      <c r="G109" s="243"/>
    </row>
    <row r="110" spans="1:7" ht="14.25" x14ac:dyDescent="0.15">
      <c r="A110" s="4" t="s">
        <v>150</v>
      </c>
      <c r="B110" s="5"/>
      <c r="C110" s="6"/>
      <c r="D110" s="9">
        <f>SUM(D111:D113)</f>
        <v>1000000</v>
      </c>
      <c r="E110" s="9">
        <f>SUM(E111:E113)</f>
        <v>1000000</v>
      </c>
      <c r="F110" s="219">
        <f t="shared" si="5"/>
        <v>0</v>
      </c>
      <c r="G110" s="242"/>
    </row>
    <row r="111" spans="1:7" ht="14.25" x14ac:dyDescent="0.15">
      <c r="A111" s="4"/>
      <c r="B111" s="5" t="s">
        <v>152</v>
      </c>
      <c r="C111" s="6"/>
      <c r="D111" s="9">
        <v>690000</v>
      </c>
      <c r="E111" s="9">
        <v>690000</v>
      </c>
      <c r="F111" s="219">
        <f t="shared" si="5"/>
        <v>0</v>
      </c>
      <c r="G111" s="242" t="s">
        <v>350</v>
      </c>
    </row>
    <row r="112" spans="1:7" ht="14.25" x14ac:dyDescent="0.15">
      <c r="A112" s="4"/>
      <c r="B112" s="5" t="s">
        <v>153</v>
      </c>
      <c r="C112" s="6"/>
      <c r="D112" s="9">
        <v>90000</v>
      </c>
      <c r="E112" s="9">
        <v>90000</v>
      </c>
      <c r="F112" s="219">
        <f t="shared" si="5"/>
        <v>0</v>
      </c>
      <c r="G112" s="242" t="s">
        <v>351</v>
      </c>
    </row>
    <row r="113" spans="1:7" ht="14.25" x14ac:dyDescent="0.15">
      <c r="A113" s="4"/>
      <c r="B113" s="5" t="s">
        <v>154</v>
      </c>
      <c r="C113" s="6"/>
      <c r="D113" s="9">
        <v>220000</v>
      </c>
      <c r="E113" s="9">
        <v>220000</v>
      </c>
      <c r="F113" s="219">
        <f t="shared" si="5"/>
        <v>0</v>
      </c>
      <c r="G113" s="243" t="s">
        <v>352</v>
      </c>
    </row>
    <row r="114" spans="1:7" ht="14.25" x14ac:dyDescent="0.15">
      <c r="A114" s="335" t="s">
        <v>219</v>
      </c>
      <c r="B114" s="335"/>
      <c r="C114" s="335"/>
      <c r="D114" s="9">
        <f>SUM(D105,D110,D108)</f>
        <v>3668000</v>
      </c>
      <c r="E114" s="9">
        <f>SUM(E105,E110,E108)</f>
        <v>3803000</v>
      </c>
      <c r="F114" s="219">
        <f t="shared" si="5"/>
        <v>-135000</v>
      </c>
      <c r="G114" s="254"/>
    </row>
    <row r="115" spans="1:7" ht="14.25" x14ac:dyDescent="0.15">
      <c r="A115" s="335" t="s">
        <v>158</v>
      </c>
      <c r="B115" s="335"/>
      <c r="C115" s="335"/>
      <c r="D115" s="9">
        <f>SUM(D101-D114)</f>
        <v>1954000</v>
      </c>
      <c r="E115" s="9">
        <f>SUM(E101-E114)</f>
        <v>-971000</v>
      </c>
      <c r="F115" s="219">
        <f t="shared" si="5"/>
        <v>2925000</v>
      </c>
      <c r="G115" s="254"/>
    </row>
    <row r="116" spans="1:7" ht="14.25" x14ac:dyDescent="0.15">
      <c r="A116" s="335" t="s">
        <v>159</v>
      </c>
      <c r="B116" s="335"/>
      <c r="C116" s="335"/>
      <c r="D116" s="9">
        <v>50000</v>
      </c>
      <c r="E116" s="9">
        <v>50000</v>
      </c>
      <c r="F116" s="219">
        <f t="shared" si="5"/>
        <v>0</v>
      </c>
      <c r="G116" s="9"/>
    </row>
    <row r="117" spans="1:7" ht="14.25" x14ac:dyDescent="0.15">
      <c r="A117" s="343" t="s">
        <v>160</v>
      </c>
      <c r="B117" s="343"/>
      <c r="C117" s="343"/>
      <c r="D117" s="9">
        <f>SUM(D70,D88,D115-D116)</f>
        <v>0</v>
      </c>
      <c r="E117" s="9">
        <f>SUM(E70,E88,E115-E116)</f>
        <v>0</v>
      </c>
      <c r="F117" s="219">
        <f t="shared" si="5"/>
        <v>0</v>
      </c>
      <c r="G117" s="9"/>
    </row>
    <row r="118" spans="1:7" ht="14.25" x14ac:dyDescent="0.15">
      <c r="A118" s="335" t="s">
        <v>48</v>
      </c>
      <c r="B118" s="335"/>
      <c r="C118" s="335"/>
      <c r="D118" s="219">
        <v>0</v>
      </c>
      <c r="E118" s="219">
        <v>0</v>
      </c>
      <c r="F118" s="219">
        <f t="shared" si="5"/>
        <v>0</v>
      </c>
      <c r="G118" s="9"/>
    </row>
    <row r="119" spans="1:7" ht="14.25" x14ac:dyDescent="0.15">
      <c r="A119" s="335" t="s">
        <v>49</v>
      </c>
      <c r="B119" s="335"/>
      <c r="C119" s="335"/>
      <c r="D119" s="9">
        <f>SUM(D117,D118)</f>
        <v>0</v>
      </c>
      <c r="E119" s="9">
        <f>SUM(E117,E118)</f>
        <v>0</v>
      </c>
      <c r="F119" s="219">
        <f t="shared" si="5"/>
        <v>0</v>
      </c>
      <c r="G119" s="9"/>
    </row>
  </sheetData>
  <mergeCells count="20">
    <mergeCell ref="A87:C87"/>
    <mergeCell ref="A88:C88"/>
    <mergeCell ref="A92:C92"/>
    <mergeCell ref="A101:C101"/>
    <mergeCell ref="A104:C104"/>
    <mergeCell ref="A119:C119"/>
    <mergeCell ref="A114:C114"/>
    <mergeCell ref="A115:C115"/>
    <mergeCell ref="A116:C116"/>
    <mergeCell ref="A117:C117"/>
    <mergeCell ref="A118:C118"/>
    <mergeCell ref="A69:C69"/>
    <mergeCell ref="A70:C70"/>
    <mergeCell ref="A80:C80"/>
    <mergeCell ref="A1:G1"/>
    <mergeCell ref="A5:C5"/>
    <mergeCell ref="A24:C24"/>
    <mergeCell ref="A27:C27"/>
    <mergeCell ref="A77:C77"/>
    <mergeCell ref="A74:C74"/>
  </mergeCells>
  <phoneticPr fontId="6"/>
  <pageMargins left="0.70866141732283472" right="0.55118110236220474" top="0.78740157480314965" bottom="0.74803149606299213" header="0.31496062992125984" footer="0.31496062992125984"/>
  <pageSetup paperSize="9" scale="79" orientation="portrait" horizontalDpi="4294967294" verticalDpi="0" r:id="rId1"/>
  <rowBreaks count="1" manualBreakCount="1">
    <brk id="70" max="6" man="1"/>
  </rowBreaks>
  <colBreaks count="1" manualBreakCount="1">
    <brk id="7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3"/>
  <sheetViews>
    <sheetView view="pageBreakPreview" topLeftCell="A25" zoomScale="85" zoomScaleSheetLayoutView="85" workbookViewId="0">
      <selection activeCell="A4" sqref="A4:B5"/>
    </sheetView>
  </sheetViews>
  <sheetFormatPr defaultRowHeight="14.25" customHeight="1" x14ac:dyDescent="0.15"/>
  <cols>
    <col min="1" max="1" width="6.5" style="201" customWidth="1"/>
    <col min="2" max="2" width="3.75" style="201" customWidth="1"/>
    <col min="3" max="3" width="30.625" style="201" customWidth="1"/>
    <col min="4" max="6" width="15.375" style="201" customWidth="1"/>
    <col min="7" max="7" width="24.875" style="201" customWidth="1"/>
    <col min="8" max="16384" width="9" style="201"/>
  </cols>
  <sheetData>
    <row r="1" spans="1:7" ht="14.25" customHeight="1" x14ac:dyDescent="0.15">
      <c r="A1" s="344" t="s">
        <v>431</v>
      </c>
      <c r="B1" s="344"/>
      <c r="C1" s="344"/>
      <c r="D1" s="344"/>
      <c r="E1" s="344"/>
      <c r="F1" s="344"/>
      <c r="G1" s="344"/>
    </row>
    <row r="2" spans="1:7" ht="14.25" customHeight="1" x14ac:dyDescent="0.15">
      <c r="A2" s="209"/>
      <c r="B2" s="209"/>
      <c r="C2" s="209"/>
      <c r="D2" s="209"/>
      <c r="E2" s="209"/>
      <c r="F2" s="209"/>
      <c r="G2" s="21" t="s">
        <v>227</v>
      </c>
    </row>
    <row r="3" spans="1:7" ht="14.25" customHeight="1" x14ac:dyDescent="0.15">
      <c r="A3" s="20" t="s">
        <v>76</v>
      </c>
      <c r="B3" s="214"/>
      <c r="C3" s="214"/>
      <c r="D3" s="214"/>
      <c r="E3" s="214"/>
      <c r="F3" s="214"/>
      <c r="G3" s="214"/>
    </row>
    <row r="4" spans="1:7" ht="14.25" customHeight="1" x14ac:dyDescent="0.15">
      <c r="A4" s="20" t="s">
        <v>1</v>
      </c>
      <c r="B4" s="214"/>
      <c r="C4" s="214"/>
      <c r="D4" s="214"/>
      <c r="E4" s="214"/>
      <c r="F4" s="214"/>
      <c r="G4" s="214"/>
    </row>
    <row r="5" spans="1:7" ht="14.25" customHeight="1" x14ac:dyDescent="0.15">
      <c r="A5" s="353" t="s">
        <v>2</v>
      </c>
      <c r="B5" s="353"/>
      <c r="C5" s="353"/>
      <c r="D5" s="312" t="s">
        <v>438</v>
      </c>
      <c r="E5" s="309" t="s">
        <v>427</v>
      </c>
      <c r="F5" s="309" t="s">
        <v>3</v>
      </c>
      <c r="G5" s="210" t="s">
        <v>4</v>
      </c>
    </row>
    <row r="6" spans="1:7" ht="14.25" customHeight="1" x14ac:dyDescent="0.15">
      <c r="A6" s="28" t="s">
        <v>13</v>
      </c>
      <c r="B6" s="29"/>
      <c r="C6" s="29"/>
      <c r="D6" s="213">
        <f>SUM(D7)</f>
        <v>21731000</v>
      </c>
      <c r="E6" s="213">
        <f>SUM(E7)</f>
        <v>17295000</v>
      </c>
      <c r="F6" s="213">
        <f>SUM(D6-E6)</f>
        <v>4436000</v>
      </c>
      <c r="G6" s="30"/>
    </row>
    <row r="7" spans="1:7" ht="14.25" customHeight="1" x14ac:dyDescent="0.15">
      <c r="A7" s="22"/>
      <c r="B7" s="23" t="s">
        <v>14</v>
      </c>
      <c r="C7" s="23"/>
      <c r="D7" s="213">
        <f>SUM(D8:D9)</f>
        <v>21731000</v>
      </c>
      <c r="E7" s="213">
        <f>SUM(E8:E9)</f>
        <v>17295000</v>
      </c>
      <c r="F7" s="213">
        <f t="shared" ref="F7:F10" si="0">SUM(D7-E7)</f>
        <v>4436000</v>
      </c>
      <c r="G7" s="24"/>
    </row>
    <row r="8" spans="1:7" ht="14.25" customHeight="1" x14ac:dyDescent="0.15">
      <c r="A8" s="22"/>
      <c r="B8" s="23"/>
      <c r="C8" s="23" t="s">
        <v>386</v>
      </c>
      <c r="D8" s="213">
        <v>21210000</v>
      </c>
      <c r="E8" s="213">
        <v>16765000</v>
      </c>
      <c r="F8" s="213">
        <f t="shared" si="0"/>
        <v>4445000</v>
      </c>
      <c r="G8" s="245" t="s">
        <v>388</v>
      </c>
    </row>
    <row r="9" spans="1:7" ht="14.25" customHeight="1" x14ac:dyDescent="0.15">
      <c r="A9" s="22"/>
      <c r="B9" s="23"/>
      <c r="C9" s="23" t="s">
        <v>387</v>
      </c>
      <c r="D9" s="213">
        <v>521000</v>
      </c>
      <c r="E9" s="213">
        <v>530000</v>
      </c>
      <c r="F9" s="213">
        <f t="shared" si="0"/>
        <v>-9000</v>
      </c>
      <c r="G9" s="246" t="s">
        <v>283</v>
      </c>
    </row>
    <row r="10" spans="1:7" ht="14.25" customHeight="1" x14ac:dyDescent="0.15">
      <c r="A10" s="350" t="s">
        <v>164</v>
      </c>
      <c r="B10" s="351"/>
      <c r="C10" s="352"/>
      <c r="D10" s="213">
        <f>SUM(D6)</f>
        <v>21731000</v>
      </c>
      <c r="E10" s="213">
        <f>SUM(E6)</f>
        <v>17295000</v>
      </c>
      <c r="F10" s="213">
        <f t="shared" si="0"/>
        <v>4436000</v>
      </c>
      <c r="G10" s="27"/>
    </row>
    <row r="12" spans="1:7" ht="14.25" customHeight="1" x14ac:dyDescent="0.15">
      <c r="A12" s="20" t="s">
        <v>27</v>
      </c>
      <c r="B12" s="214"/>
      <c r="C12" s="214"/>
      <c r="D12" s="214"/>
      <c r="E12" s="214"/>
      <c r="F12" s="214"/>
      <c r="G12" s="214"/>
    </row>
    <row r="13" spans="1:7" ht="14.25" customHeight="1" x14ac:dyDescent="0.15">
      <c r="A13" s="353" t="s">
        <v>2</v>
      </c>
      <c r="B13" s="353"/>
      <c r="C13" s="350"/>
      <c r="D13" s="312" t="s">
        <v>438</v>
      </c>
      <c r="E13" s="309" t="s">
        <v>427</v>
      </c>
      <c r="F13" s="309" t="s">
        <v>3</v>
      </c>
      <c r="G13" s="31" t="s">
        <v>4</v>
      </c>
    </row>
    <row r="14" spans="1:7" ht="14.25" customHeight="1" x14ac:dyDescent="0.15">
      <c r="A14" s="28" t="s">
        <v>28</v>
      </c>
      <c r="B14" s="29"/>
      <c r="C14" s="30"/>
      <c r="D14" s="26">
        <f>SUM(D15:D19)</f>
        <v>19178000</v>
      </c>
      <c r="E14" s="26">
        <f>SUM(E15:E19)</f>
        <v>15188000</v>
      </c>
      <c r="F14" s="213">
        <f>SUM(D14-E14)</f>
        <v>3990000</v>
      </c>
      <c r="G14" s="32"/>
    </row>
    <row r="15" spans="1:7" ht="14.25" customHeight="1" x14ac:dyDescent="0.15">
      <c r="A15" s="22"/>
      <c r="B15" s="5" t="s">
        <v>79</v>
      </c>
      <c r="D15" s="26">
        <v>12581000</v>
      </c>
      <c r="E15" s="213">
        <v>10328000</v>
      </c>
      <c r="F15" s="213">
        <f t="shared" ref="F15:F31" si="1">SUM(D15-E15)</f>
        <v>2253000</v>
      </c>
      <c r="G15" s="247" t="s">
        <v>365</v>
      </c>
    </row>
    <row r="16" spans="1:7" ht="14.25" customHeight="1" x14ac:dyDescent="0.15">
      <c r="A16" s="22"/>
      <c r="B16" s="5" t="s">
        <v>77</v>
      </c>
      <c r="D16" s="26">
        <v>3942000</v>
      </c>
      <c r="E16" s="213">
        <v>2808000</v>
      </c>
      <c r="F16" s="213">
        <f t="shared" si="1"/>
        <v>1134000</v>
      </c>
      <c r="G16" s="247" t="s">
        <v>366</v>
      </c>
    </row>
    <row r="17" spans="1:8" ht="14.25" customHeight="1" x14ac:dyDescent="0.15">
      <c r="A17" s="22"/>
      <c r="B17" s="5" t="s">
        <v>80</v>
      </c>
      <c r="D17" s="26">
        <v>1000</v>
      </c>
      <c r="E17" s="213">
        <v>1000</v>
      </c>
      <c r="F17" s="213">
        <f t="shared" si="1"/>
        <v>0</v>
      </c>
      <c r="G17" s="25"/>
    </row>
    <row r="18" spans="1:8" ht="14.25" customHeight="1" x14ac:dyDescent="0.15">
      <c r="A18" s="22"/>
      <c r="B18" s="5" t="s">
        <v>81</v>
      </c>
      <c r="D18" s="26">
        <v>1000</v>
      </c>
      <c r="E18" s="213">
        <v>1000</v>
      </c>
      <c r="F18" s="213">
        <f t="shared" si="1"/>
        <v>0</v>
      </c>
      <c r="G18" s="247"/>
    </row>
    <row r="19" spans="1:8" ht="14.25" customHeight="1" x14ac:dyDescent="0.15">
      <c r="A19" s="22"/>
      <c r="B19" s="12" t="s">
        <v>82</v>
      </c>
      <c r="C19" s="232"/>
      <c r="D19" s="32">
        <v>2653000</v>
      </c>
      <c r="E19" s="213">
        <v>2050000</v>
      </c>
      <c r="F19" s="213">
        <f t="shared" si="1"/>
        <v>603000</v>
      </c>
      <c r="G19" s="247" t="s">
        <v>316</v>
      </c>
      <c r="H19" s="201" t="s">
        <v>284</v>
      </c>
    </row>
    <row r="20" spans="1:8" ht="14.25" customHeight="1" x14ac:dyDescent="0.15">
      <c r="A20" s="14" t="s">
        <v>30</v>
      </c>
      <c r="B20" s="15"/>
      <c r="D20" s="212">
        <f>SUM(D21:D24)</f>
        <v>1177000</v>
      </c>
      <c r="E20" s="212">
        <f>SUM(E21:E24)</f>
        <v>1201000</v>
      </c>
      <c r="F20" s="213">
        <f t="shared" si="1"/>
        <v>-24000</v>
      </c>
      <c r="G20" s="248"/>
    </row>
    <row r="21" spans="1:8" ht="14.25" customHeight="1" x14ac:dyDescent="0.15">
      <c r="A21" s="4"/>
      <c r="B21" s="5" t="s">
        <v>271</v>
      </c>
      <c r="D21" s="212">
        <v>12000</v>
      </c>
      <c r="E21" s="212">
        <v>10000</v>
      </c>
      <c r="F21" s="213">
        <f t="shared" si="1"/>
        <v>2000</v>
      </c>
      <c r="G21" s="247" t="s">
        <v>353</v>
      </c>
    </row>
    <row r="22" spans="1:8" ht="14.25" customHeight="1" x14ac:dyDescent="0.15">
      <c r="A22" s="4"/>
      <c r="B22" s="5" t="s">
        <v>270</v>
      </c>
      <c r="D22" s="212">
        <v>1000</v>
      </c>
      <c r="E22" s="212">
        <v>1000</v>
      </c>
      <c r="F22" s="213">
        <f t="shared" si="1"/>
        <v>0</v>
      </c>
      <c r="G22" s="247"/>
      <c r="H22" s="201" t="s">
        <v>354</v>
      </c>
    </row>
    <row r="23" spans="1:8" ht="14.25" customHeight="1" x14ac:dyDescent="0.15">
      <c r="A23" s="4"/>
      <c r="B23" s="5" t="s">
        <v>92</v>
      </c>
      <c r="D23" s="26">
        <v>97000</v>
      </c>
      <c r="E23" s="213">
        <v>90000</v>
      </c>
      <c r="F23" s="213">
        <f t="shared" si="1"/>
        <v>7000</v>
      </c>
      <c r="G23" s="247" t="s">
        <v>346</v>
      </c>
      <c r="H23" s="201" t="s">
        <v>285</v>
      </c>
    </row>
    <row r="24" spans="1:8" ht="14.25" customHeight="1" x14ac:dyDescent="0.15">
      <c r="A24" s="11"/>
      <c r="B24" s="12" t="s">
        <v>93</v>
      </c>
      <c r="C24" s="232"/>
      <c r="D24" s="26">
        <v>1067000</v>
      </c>
      <c r="E24" s="213">
        <v>1100000</v>
      </c>
      <c r="F24" s="213">
        <f t="shared" si="1"/>
        <v>-33000</v>
      </c>
      <c r="G24" s="246" t="s">
        <v>239</v>
      </c>
    </row>
    <row r="25" spans="1:8" ht="14.25" customHeight="1" x14ac:dyDescent="0.15">
      <c r="A25" s="14" t="s">
        <v>29</v>
      </c>
      <c r="B25" s="6"/>
      <c r="D25" s="9">
        <f>SUM(D26:D29)</f>
        <v>284000</v>
      </c>
      <c r="E25" s="9">
        <f>SUM(E26:E29)</f>
        <v>230000</v>
      </c>
      <c r="F25" s="213">
        <f t="shared" si="1"/>
        <v>54000</v>
      </c>
      <c r="G25" s="242"/>
    </row>
    <row r="26" spans="1:8" ht="14.25" customHeight="1" x14ac:dyDescent="0.15">
      <c r="A26" s="4"/>
      <c r="B26" s="6" t="s">
        <v>94</v>
      </c>
      <c r="D26" s="9">
        <v>48000</v>
      </c>
      <c r="E26" s="213">
        <v>55000</v>
      </c>
      <c r="F26" s="213">
        <f t="shared" si="1"/>
        <v>-7000</v>
      </c>
      <c r="G26" s="242" t="s">
        <v>234</v>
      </c>
    </row>
    <row r="27" spans="1:8" ht="14.25" customHeight="1" x14ac:dyDescent="0.15">
      <c r="A27" s="4"/>
      <c r="B27" s="6" t="s">
        <v>96</v>
      </c>
      <c r="D27" s="9">
        <v>14000</v>
      </c>
      <c r="E27" s="213">
        <v>10000</v>
      </c>
      <c r="F27" s="213">
        <f t="shared" si="1"/>
        <v>4000</v>
      </c>
      <c r="G27" s="242"/>
    </row>
    <row r="28" spans="1:8" ht="14.25" customHeight="1" x14ac:dyDescent="0.15">
      <c r="A28" s="4"/>
      <c r="B28" s="6" t="s">
        <v>97</v>
      </c>
      <c r="D28" s="9">
        <v>114000</v>
      </c>
      <c r="E28" s="213">
        <v>65000</v>
      </c>
      <c r="F28" s="213">
        <f t="shared" si="1"/>
        <v>49000</v>
      </c>
      <c r="G28" s="242" t="s">
        <v>414</v>
      </c>
      <c r="H28" s="201" t="s">
        <v>429</v>
      </c>
    </row>
    <row r="29" spans="1:8" ht="14.25" customHeight="1" x14ac:dyDescent="0.15">
      <c r="A29" s="4"/>
      <c r="B29" s="6" t="s">
        <v>161</v>
      </c>
      <c r="D29" s="9">
        <v>108000</v>
      </c>
      <c r="E29" s="213">
        <v>100000</v>
      </c>
      <c r="F29" s="213">
        <f t="shared" si="1"/>
        <v>8000</v>
      </c>
      <c r="G29" s="242" t="s">
        <v>355</v>
      </c>
    </row>
    <row r="30" spans="1:8" ht="14.25" customHeight="1" x14ac:dyDescent="0.15">
      <c r="A30" s="336" t="s">
        <v>117</v>
      </c>
      <c r="B30" s="337"/>
      <c r="C30" s="338"/>
      <c r="D30" s="9">
        <f>SUM(D14,D20,D25)</f>
        <v>20639000</v>
      </c>
      <c r="E30" s="9">
        <f>SUM(E14,E20,E25)</f>
        <v>16619000</v>
      </c>
      <c r="F30" s="213">
        <f t="shared" si="1"/>
        <v>4020000</v>
      </c>
      <c r="G30" s="9"/>
    </row>
    <row r="31" spans="1:8" ht="14.25" customHeight="1" x14ac:dyDescent="0.15">
      <c r="A31" s="339" t="s">
        <v>119</v>
      </c>
      <c r="B31" s="340"/>
      <c r="C31" s="341"/>
      <c r="D31" s="9">
        <f>SUM(D10-D30)</f>
        <v>1092000</v>
      </c>
      <c r="E31" s="9">
        <f>SUM(E10-E30)</f>
        <v>676000</v>
      </c>
      <c r="F31" s="213">
        <f t="shared" si="1"/>
        <v>416000</v>
      </c>
      <c r="G31" s="9"/>
    </row>
    <row r="32" spans="1:8" ht="14.25" customHeight="1" x14ac:dyDescent="0.15">
      <c r="A32" s="23"/>
      <c r="B32" s="23"/>
      <c r="C32" s="23"/>
      <c r="D32" s="23"/>
      <c r="E32" s="23"/>
      <c r="F32" s="23"/>
      <c r="G32" s="23"/>
    </row>
    <row r="33" spans="1:7" ht="14.25" customHeight="1" x14ac:dyDescent="0.15">
      <c r="A33" s="23" t="s">
        <v>126</v>
      </c>
      <c r="B33" s="23"/>
      <c r="C33" s="23"/>
      <c r="D33" s="23"/>
      <c r="E33" s="23"/>
      <c r="F33" s="23"/>
      <c r="G33" s="23"/>
    </row>
    <row r="34" spans="1:7" ht="14.25" customHeight="1" x14ac:dyDescent="0.15">
      <c r="A34" s="2" t="s">
        <v>1</v>
      </c>
      <c r="B34" s="215"/>
      <c r="C34" s="215"/>
      <c r="D34" s="215"/>
      <c r="E34" s="215"/>
      <c r="F34" s="215"/>
      <c r="G34" s="215"/>
    </row>
    <row r="35" spans="1:7" ht="14.25" customHeight="1" x14ac:dyDescent="0.15">
      <c r="A35" s="335" t="s">
        <v>42</v>
      </c>
      <c r="B35" s="335"/>
      <c r="C35" s="335"/>
      <c r="D35" s="312" t="s">
        <v>438</v>
      </c>
      <c r="E35" s="309" t="s">
        <v>427</v>
      </c>
      <c r="F35" s="309" t="s">
        <v>3</v>
      </c>
      <c r="G35" s="208" t="s">
        <v>4</v>
      </c>
    </row>
    <row r="36" spans="1:7" ht="14.25" customHeight="1" x14ac:dyDescent="0.15">
      <c r="A36" s="4" t="s">
        <v>129</v>
      </c>
      <c r="B36" s="5"/>
      <c r="C36" s="6"/>
      <c r="D36" s="17">
        <f>SUM(D37)</f>
        <v>1000</v>
      </c>
      <c r="E36" s="17">
        <f>SUM(E37)</f>
        <v>1000</v>
      </c>
      <c r="F36" s="213">
        <f>SUM(D36-E36)</f>
        <v>0</v>
      </c>
      <c r="G36" s="8"/>
    </row>
    <row r="37" spans="1:7" ht="14.25" customHeight="1" x14ac:dyDescent="0.15">
      <c r="A37" s="11"/>
      <c r="B37" s="12" t="s">
        <v>130</v>
      </c>
      <c r="C37" s="13"/>
      <c r="D37" s="17">
        <v>1000</v>
      </c>
      <c r="E37" s="17">
        <v>1000</v>
      </c>
      <c r="F37" s="213">
        <f t="shared" ref="F37:F41" si="2">SUM(D37-E37)</f>
        <v>0</v>
      </c>
      <c r="G37" s="7"/>
    </row>
    <row r="38" spans="1:7" ht="14.25" customHeight="1" x14ac:dyDescent="0.15">
      <c r="A38" s="4" t="s">
        <v>136</v>
      </c>
      <c r="B38" s="5"/>
      <c r="C38" s="6"/>
      <c r="D38" s="10">
        <f>SUM(D39:D40)</f>
        <v>1069000</v>
      </c>
      <c r="E38" s="10">
        <f>SUM(E39:E40)</f>
        <v>1088000</v>
      </c>
      <c r="F38" s="213">
        <f t="shared" si="2"/>
        <v>-19000</v>
      </c>
      <c r="G38" s="242"/>
    </row>
    <row r="39" spans="1:7" ht="14.25" customHeight="1" x14ac:dyDescent="0.15">
      <c r="A39" s="4"/>
      <c r="B39" s="206" t="s">
        <v>228</v>
      </c>
      <c r="C39" s="6"/>
      <c r="D39" s="10">
        <v>690000</v>
      </c>
      <c r="E39" s="10">
        <v>690000</v>
      </c>
      <c r="F39" s="213">
        <f t="shared" si="2"/>
        <v>0</v>
      </c>
      <c r="G39" s="255" t="s">
        <v>317</v>
      </c>
    </row>
    <row r="40" spans="1:7" ht="14.25" customHeight="1" x14ac:dyDescent="0.15">
      <c r="A40" s="4"/>
      <c r="B40" s="206" t="s">
        <v>138</v>
      </c>
      <c r="C40" s="6"/>
      <c r="D40" s="10">
        <v>379000</v>
      </c>
      <c r="E40" s="10">
        <v>398000</v>
      </c>
      <c r="F40" s="213">
        <f t="shared" si="2"/>
        <v>-19000</v>
      </c>
      <c r="G40" s="242" t="s">
        <v>318</v>
      </c>
    </row>
    <row r="41" spans="1:7" ht="14.25" customHeight="1" x14ac:dyDescent="0.15">
      <c r="A41" s="335" t="s">
        <v>240</v>
      </c>
      <c r="B41" s="335"/>
      <c r="C41" s="335"/>
      <c r="D41" s="10">
        <f>SUM(D36,D38)</f>
        <v>1070000</v>
      </c>
      <c r="E41" s="10">
        <f>SUM(E36,E38)</f>
        <v>1089000</v>
      </c>
      <c r="F41" s="213">
        <f t="shared" si="2"/>
        <v>-19000</v>
      </c>
      <c r="G41" s="9"/>
    </row>
    <row r="42" spans="1:7" ht="14.25" customHeight="1" x14ac:dyDescent="0.15">
      <c r="A42" s="23"/>
      <c r="B42" s="23"/>
      <c r="C42" s="23"/>
      <c r="D42" s="23"/>
      <c r="E42" s="23"/>
      <c r="F42" s="23"/>
      <c r="G42" s="23"/>
    </row>
    <row r="43" spans="1:7" ht="14.25" customHeight="1" x14ac:dyDescent="0.15">
      <c r="A43" s="23" t="s">
        <v>27</v>
      </c>
      <c r="B43" s="23"/>
      <c r="C43" s="23"/>
      <c r="D43" s="23"/>
      <c r="E43" s="23"/>
      <c r="F43" s="23"/>
      <c r="G43" s="23"/>
    </row>
    <row r="44" spans="1:7" ht="14.25" customHeight="1" x14ac:dyDescent="0.15">
      <c r="A44" s="350" t="s">
        <v>2</v>
      </c>
      <c r="B44" s="351"/>
      <c r="C44" s="352"/>
      <c r="D44" s="312" t="s">
        <v>438</v>
      </c>
      <c r="E44" s="309" t="s">
        <v>427</v>
      </c>
      <c r="F44" s="309" t="s">
        <v>3</v>
      </c>
      <c r="G44" s="31" t="s">
        <v>4</v>
      </c>
    </row>
    <row r="45" spans="1:7" ht="14.25" customHeight="1" x14ac:dyDescent="0.15">
      <c r="A45" s="28" t="s">
        <v>214</v>
      </c>
      <c r="B45" s="29"/>
      <c r="C45" s="30"/>
      <c r="D45" s="26">
        <f>SUM(D46)</f>
        <v>2162000</v>
      </c>
      <c r="E45" s="26">
        <f>SUM(E46)</f>
        <v>1765000</v>
      </c>
      <c r="F45" s="213">
        <f>SUM(D45-E45)</f>
        <v>397000</v>
      </c>
      <c r="G45" s="32"/>
    </row>
    <row r="46" spans="1:7" ht="14.25" customHeight="1" x14ac:dyDescent="0.15">
      <c r="A46" s="22"/>
      <c r="B46" s="23" t="s">
        <v>405</v>
      </c>
      <c r="C46" s="24"/>
      <c r="D46" s="26">
        <v>2162000</v>
      </c>
      <c r="E46" s="26">
        <v>1765000</v>
      </c>
      <c r="F46" s="213">
        <f t="shared" ref="F46:F51" si="3">SUM(D46-E46)</f>
        <v>397000</v>
      </c>
      <c r="G46" s="25"/>
    </row>
    <row r="47" spans="1:7" ht="14.25" customHeight="1" x14ac:dyDescent="0.15">
      <c r="A47" s="350" t="s">
        <v>241</v>
      </c>
      <c r="B47" s="351"/>
      <c r="C47" s="352"/>
      <c r="D47" s="26">
        <f>SUM(D45)</f>
        <v>2162000</v>
      </c>
      <c r="E47" s="26">
        <f>SUM(E45)</f>
        <v>1765000</v>
      </c>
      <c r="F47" s="213">
        <f t="shared" si="3"/>
        <v>397000</v>
      </c>
      <c r="G47" s="26"/>
    </row>
    <row r="48" spans="1:7" ht="14.25" customHeight="1" x14ac:dyDescent="0.15">
      <c r="A48" s="350" t="s">
        <v>242</v>
      </c>
      <c r="B48" s="351"/>
      <c r="C48" s="352"/>
      <c r="D48" s="26">
        <f>SUM(D41-D47)</f>
        <v>-1092000</v>
      </c>
      <c r="E48" s="26">
        <f>SUM(E41-E47)</f>
        <v>-676000</v>
      </c>
      <c r="F48" s="213">
        <f t="shared" si="3"/>
        <v>-416000</v>
      </c>
      <c r="G48" s="26"/>
    </row>
    <row r="49" spans="1:7" ht="14.25" customHeight="1" x14ac:dyDescent="0.15">
      <c r="A49" s="350" t="s">
        <v>244</v>
      </c>
      <c r="B49" s="351"/>
      <c r="C49" s="352"/>
      <c r="D49" s="26">
        <f>D31+D48</f>
        <v>0</v>
      </c>
      <c r="E49" s="26">
        <f>E31+E48</f>
        <v>0</v>
      </c>
      <c r="F49" s="213">
        <f t="shared" si="3"/>
        <v>0</v>
      </c>
      <c r="G49" s="26"/>
    </row>
    <row r="50" spans="1:7" ht="14.25" customHeight="1" x14ac:dyDescent="0.15">
      <c r="A50" s="350" t="s">
        <v>245</v>
      </c>
      <c r="B50" s="351"/>
      <c r="C50" s="352"/>
      <c r="D50" s="213">
        <v>0</v>
      </c>
      <c r="E50" s="213">
        <v>0</v>
      </c>
      <c r="F50" s="213">
        <f t="shared" si="3"/>
        <v>0</v>
      </c>
      <c r="G50" s="26"/>
    </row>
    <row r="51" spans="1:7" ht="14.25" customHeight="1" x14ac:dyDescent="0.15">
      <c r="A51" s="350" t="s">
        <v>246</v>
      </c>
      <c r="B51" s="351"/>
      <c r="C51" s="352"/>
      <c r="D51" s="26">
        <f>SUM(D49:D50)</f>
        <v>0</v>
      </c>
      <c r="E51" s="26">
        <f>SUM(E49:E50)</f>
        <v>0</v>
      </c>
      <c r="F51" s="213">
        <f t="shared" si="3"/>
        <v>0</v>
      </c>
      <c r="G51" s="26"/>
    </row>
    <row r="52" spans="1:7" ht="14.25" customHeight="1" x14ac:dyDescent="0.15">
      <c r="A52" s="23"/>
      <c r="B52" s="23"/>
      <c r="C52" s="23"/>
      <c r="D52" s="23"/>
      <c r="E52" s="23"/>
      <c r="F52" s="23"/>
      <c r="G52" s="23"/>
    </row>
    <row r="53" spans="1:7" ht="14.25" customHeight="1" x14ac:dyDescent="0.15">
      <c r="A53" s="23"/>
      <c r="B53" s="23"/>
      <c r="C53" s="23"/>
      <c r="D53" s="23"/>
      <c r="E53" s="23"/>
      <c r="F53" s="23"/>
      <c r="G53" s="23"/>
    </row>
    <row r="54" spans="1:7" ht="14.25" customHeight="1" x14ac:dyDescent="0.15">
      <c r="A54" s="23"/>
      <c r="B54" s="23"/>
      <c r="C54" s="23"/>
      <c r="D54" s="23"/>
      <c r="E54" s="23"/>
      <c r="F54" s="23"/>
      <c r="G54" s="23"/>
    </row>
    <row r="55" spans="1:7" ht="14.25" customHeight="1" x14ac:dyDescent="0.15">
      <c r="A55" s="23"/>
      <c r="B55" s="23"/>
      <c r="C55" s="23"/>
      <c r="D55" s="23"/>
      <c r="E55" s="23"/>
      <c r="F55" s="23"/>
      <c r="G55" s="23"/>
    </row>
    <row r="56" spans="1:7" ht="14.25" customHeight="1" x14ac:dyDescent="0.15">
      <c r="A56" s="23"/>
      <c r="B56" s="23"/>
      <c r="C56" s="23"/>
      <c r="D56" s="23"/>
      <c r="E56" s="23"/>
      <c r="F56" s="23"/>
      <c r="G56" s="23"/>
    </row>
    <row r="57" spans="1:7" ht="14.25" customHeight="1" x14ac:dyDescent="0.15">
      <c r="A57" s="23"/>
      <c r="B57" s="23"/>
      <c r="C57" s="23"/>
      <c r="D57" s="23"/>
      <c r="E57" s="23"/>
      <c r="F57" s="23"/>
      <c r="G57" s="23"/>
    </row>
    <row r="58" spans="1:7" ht="14.25" customHeight="1" x14ac:dyDescent="0.15">
      <c r="A58" s="23"/>
      <c r="B58" s="23"/>
      <c r="C58" s="23"/>
      <c r="D58" s="23"/>
      <c r="E58" s="23"/>
      <c r="F58" s="23"/>
      <c r="G58" s="23"/>
    </row>
    <row r="59" spans="1:7" ht="14.25" customHeight="1" x14ac:dyDescent="0.15">
      <c r="A59" s="23"/>
      <c r="B59" s="23"/>
      <c r="C59" s="23"/>
      <c r="D59" s="23"/>
      <c r="E59" s="23"/>
      <c r="F59" s="23"/>
      <c r="G59" s="23"/>
    </row>
    <row r="60" spans="1:7" ht="14.25" customHeight="1" x14ac:dyDescent="0.15">
      <c r="A60" s="23"/>
      <c r="B60" s="23"/>
      <c r="C60" s="23"/>
      <c r="D60" s="23"/>
      <c r="E60" s="23"/>
      <c r="F60" s="23"/>
      <c r="G60" s="23"/>
    </row>
    <row r="61" spans="1:7" ht="14.25" customHeight="1" x14ac:dyDescent="0.15">
      <c r="A61" s="23"/>
      <c r="B61" s="23"/>
      <c r="C61" s="23"/>
      <c r="D61" s="23"/>
      <c r="E61" s="23"/>
      <c r="F61" s="23"/>
      <c r="G61" s="23"/>
    </row>
    <row r="62" spans="1:7" ht="14.25" customHeight="1" x14ac:dyDescent="0.15">
      <c r="A62" s="23"/>
      <c r="B62" s="23"/>
      <c r="C62" s="23"/>
      <c r="D62" s="23"/>
      <c r="E62" s="23"/>
      <c r="F62" s="23"/>
      <c r="G62" s="23"/>
    </row>
    <row r="63" spans="1:7" ht="14.25" customHeight="1" x14ac:dyDescent="0.15">
      <c r="A63" s="34"/>
      <c r="B63" s="34"/>
      <c r="C63" s="34"/>
      <c r="D63" s="23"/>
      <c r="E63" s="23"/>
      <c r="F63" s="23"/>
      <c r="G63" s="23"/>
    </row>
    <row r="64" spans="1:7" ht="14.25" customHeight="1" x14ac:dyDescent="0.15">
      <c r="A64" s="34"/>
      <c r="B64" s="34"/>
      <c r="C64" s="34"/>
      <c r="D64" s="23"/>
      <c r="E64" s="23"/>
      <c r="F64" s="23"/>
      <c r="G64" s="23"/>
    </row>
    <row r="65" spans="1:7" ht="14.25" customHeight="1" x14ac:dyDescent="0.15">
      <c r="A65" s="23"/>
      <c r="B65" s="23"/>
      <c r="C65" s="23"/>
      <c r="D65" s="23"/>
      <c r="E65" s="23"/>
      <c r="F65" s="23"/>
      <c r="G65" s="23"/>
    </row>
    <row r="66" spans="1:7" ht="14.25" customHeight="1" x14ac:dyDescent="0.15">
      <c r="A66" s="23"/>
      <c r="B66" s="23"/>
      <c r="C66" s="23"/>
      <c r="D66" s="23"/>
      <c r="E66" s="23"/>
      <c r="F66" s="23"/>
      <c r="G66" s="23"/>
    </row>
    <row r="67" spans="1:7" ht="14.25" customHeight="1" x14ac:dyDescent="0.15">
      <c r="A67" s="23"/>
      <c r="B67" s="23"/>
      <c r="C67" s="23"/>
      <c r="D67" s="23"/>
      <c r="E67" s="23"/>
      <c r="F67" s="23"/>
      <c r="G67" s="23"/>
    </row>
    <row r="68" spans="1:7" ht="14.25" customHeight="1" x14ac:dyDescent="0.15">
      <c r="A68" s="34"/>
      <c r="B68" s="34"/>
      <c r="C68" s="34"/>
      <c r="D68" s="33"/>
      <c r="E68" s="33"/>
      <c r="F68" s="33"/>
      <c r="G68" s="33"/>
    </row>
    <row r="69" spans="1:7" ht="14.25" customHeight="1" x14ac:dyDescent="0.15">
      <c r="A69" s="23"/>
      <c r="B69" s="23"/>
      <c r="C69" s="23"/>
      <c r="D69" s="23"/>
      <c r="E69" s="23"/>
      <c r="F69" s="23"/>
      <c r="G69" s="23"/>
    </row>
    <row r="70" spans="1:7" ht="14.25" customHeight="1" x14ac:dyDescent="0.15">
      <c r="A70" s="23"/>
      <c r="B70" s="23"/>
      <c r="C70" s="23"/>
      <c r="D70" s="23"/>
      <c r="E70" s="23"/>
      <c r="F70" s="23"/>
      <c r="G70" s="23"/>
    </row>
    <row r="71" spans="1:7" ht="14.25" customHeight="1" x14ac:dyDescent="0.15">
      <c r="A71" s="23"/>
      <c r="B71" s="23"/>
      <c r="C71" s="23"/>
      <c r="D71" s="23"/>
      <c r="E71" s="23"/>
      <c r="F71" s="23"/>
      <c r="G71" s="23"/>
    </row>
    <row r="72" spans="1:7" ht="14.25" customHeight="1" x14ac:dyDescent="0.15">
      <c r="A72" s="23"/>
      <c r="B72" s="23"/>
      <c r="C72" s="23"/>
      <c r="D72" s="23"/>
      <c r="E72" s="23"/>
      <c r="F72" s="23"/>
      <c r="G72" s="23"/>
    </row>
    <row r="73" spans="1:7" ht="14.25" customHeight="1" x14ac:dyDescent="0.15">
      <c r="A73" s="23"/>
      <c r="B73" s="23"/>
      <c r="C73" s="23"/>
      <c r="D73" s="23"/>
      <c r="E73" s="23"/>
      <c r="F73" s="23"/>
      <c r="G73" s="23"/>
    </row>
    <row r="74" spans="1:7" ht="14.25" customHeight="1" x14ac:dyDescent="0.15">
      <c r="A74" s="23"/>
      <c r="B74" s="23"/>
      <c r="C74" s="23"/>
      <c r="D74" s="23"/>
      <c r="E74" s="23"/>
      <c r="F74" s="23"/>
      <c r="G74" s="23"/>
    </row>
    <row r="75" spans="1:7" ht="14.25" customHeight="1" x14ac:dyDescent="0.15">
      <c r="A75" s="23"/>
      <c r="B75" s="23"/>
      <c r="C75" s="23"/>
      <c r="D75" s="23"/>
      <c r="E75" s="23"/>
      <c r="F75" s="23"/>
      <c r="G75" s="23"/>
    </row>
    <row r="76" spans="1:7" ht="14.25" customHeight="1" x14ac:dyDescent="0.15">
      <c r="A76" s="23"/>
      <c r="B76" s="23"/>
      <c r="C76" s="23"/>
      <c r="D76" s="23"/>
      <c r="E76" s="23"/>
      <c r="F76" s="23"/>
      <c r="G76" s="23"/>
    </row>
    <row r="77" spans="1:7" ht="14.25" customHeight="1" x14ac:dyDescent="0.15">
      <c r="A77" s="34"/>
      <c r="B77" s="34"/>
      <c r="C77" s="34"/>
      <c r="D77" s="33"/>
      <c r="E77" s="33"/>
      <c r="F77" s="33"/>
      <c r="G77" s="33"/>
    </row>
    <row r="78" spans="1:7" ht="14.25" customHeight="1" x14ac:dyDescent="0.15">
      <c r="A78" s="23"/>
      <c r="B78" s="23"/>
      <c r="C78" s="23"/>
      <c r="D78" s="23"/>
      <c r="E78" s="23"/>
      <c r="F78" s="23"/>
      <c r="G78" s="23"/>
    </row>
    <row r="79" spans="1:7" ht="14.25" customHeight="1" x14ac:dyDescent="0.15">
      <c r="A79" s="23"/>
      <c r="B79" s="23"/>
      <c r="C79" s="23"/>
      <c r="D79" s="23"/>
      <c r="E79" s="23"/>
      <c r="F79" s="23"/>
      <c r="G79" s="23"/>
    </row>
    <row r="80" spans="1:7" ht="14.25" customHeight="1" x14ac:dyDescent="0.15">
      <c r="A80" s="23"/>
      <c r="B80" s="23"/>
      <c r="C80" s="23"/>
      <c r="D80" s="23"/>
      <c r="E80" s="23"/>
      <c r="F80" s="23"/>
      <c r="G80" s="23"/>
    </row>
    <row r="81" spans="1:7" ht="14.25" customHeight="1" x14ac:dyDescent="0.15">
      <c r="A81" s="23"/>
      <c r="B81" s="23"/>
      <c r="C81" s="23"/>
      <c r="D81" s="23"/>
      <c r="E81" s="23"/>
      <c r="F81" s="23"/>
      <c r="G81" s="23"/>
    </row>
    <row r="82" spans="1:7" ht="14.25" customHeight="1" x14ac:dyDescent="0.15">
      <c r="A82" s="34"/>
      <c r="B82" s="34"/>
      <c r="C82" s="34"/>
      <c r="D82" s="23"/>
      <c r="E82" s="23"/>
      <c r="F82" s="23"/>
      <c r="G82" s="23"/>
    </row>
    <row r="83" spans="1:7" ht="14.25" customHeight="1" x14ac:dyDescent="0.15">
      <c r="A83" s="23"/>
      <c r="B83" s="23"/>
      <c r="C83" s="23"/>
      <c r="D83" s="23"/>
      <c r="E83" s="23"/>
      <c r="F83" s="23"/>
      <c r="G83" s="23"/>
    </row>
    <row r="84" spans="1:7" ht="14.25" customHeight="1" x14ac:dyDescent="0.15">
      <c r="A84" s="23"/>
      <c r="B84" s="23"/>
      <c r="C84" s="23"/>
      <c r="D84" s="23"/>
      <c r="E84" s="23"/>
      <c r="F84" s="23"/>
      <c r="G84" s="23"/>
    </row>
    <row r="85" spans="1:7" ht="14.25" customHeight="1" x14ac:dyDescent="0.15">
      <c r="A85" s="34"/>
      <c r="B85" s="34"/>
      <c r="C85" s="34"/>
      <c r="D85" s="33"/>
      <c r="E85" s="33"/>
      <c r="F85" s="33"/>
      <c r="G85" s="33"/>
    </row>
    <row r="86" spans="1:7" ht="14.25" customHeight="1" x14ac:dyDescent="0.15">
      <c r="A86" s="23"/>
      <c r="B86" s="23"/>
      <c r="C86" s="23"/>
      <c r="D86" s="23"/>
      <c r="E86" s="23"/>
      <c r="F86" s="23"/>
      <c r="G86" s="23"/>
    </row>
    <row r="87" spans="1:7" ht="14.25" customHeight="1" x14ac:dyDescent="0.15">
      <c r="A87" s="23"/>
      <c r="B87" s="23"/>
      <c r="C87" s="23"/>
      <c r="D87" s="23"/>
      <c r="E87" s="23"/>
      <c r="F87" s="23"/>
      <c r="G87" s="23"/>
    </row>
    <row r="88" spans="1:7" ht="14.25" customHeight="1" x14ac:dyDescent="0.15">
      <c r="A88" s="34"/>
      <c r="B88" s="34"/>
      <c r="C88" s="34"/>
      <c r="D88" s="23"/>
      <c r="E88" s="23"/>
      <c r="F88" s="23"/>
      <c r="G88" s="23"/>
    </row>
    <row r="89" spans="1:7" ht="14.25" customHeight="1" x14ac:dyDescent="0.15">
      <c r="A89" s="34"/>
      <c r="B89" s="34"/>
      <c r="C89" s="34"/>
      <c r="D89" s="23"/>
      <c r="E89" s="23"/>
      <c r="F89" s="23"/>
      <c r="G89" s="23"/>
    </row>
    <row r="90" spans="1:7" ht="14.25" customHeight="1" x14ac:dyDescent="0.15">
      <c r="A90" s="34"/>
      <c r="B90" s="34"/>
      <c r="C90" s="34"/>
      <c r="D90" s="23"/>
      <c r="E90" s="23"/>
      <c r="F90" s="23"/>
      <c r="G90" s="23"/>
    </row>
    <row r="91" spans="1:7" ht="14.25" customHeight="1" x14ac:dyDescent="0.15">
      <c r="A91" s="34"/>
      <c r="B91" s="34"/>
      <c r="C91" s="34"/>
      <c r="D91" s="23"/>
      <c r="E91" s="23"/>
      <c r="F91" s="23"/>
      <c r="G91" s="23"/>
    </row>
    <row r="92" spans="1:7" ht="14.25" customHeight="1" x14ac:dyDescent="0.15">
      <c r="A92" s="23"/>
      <c r="B92" s="23"/>
      <c r="C92" s="23"/>
      <c r="D92" s="23"/>
      <c r="E92" s="23"/>
      <c r="F92" s="23"/>
      <c r="G92" s="23"/>
    </row>
    <row r="93" spans="1:7" ht="14.25" customHeight="1" x14ac:dyDescent="0.15">
      <c r="A93" s="23"/>
      <c r="B93" s="23"/>
      <c r="C93" s="23"/>
      <c r="D93" s="23"/>
      <c r="E93" s="23"/>
      <c r="F93" s="23"/>
      <c r="G93" s="23"/>
    </row>
  </sheetData>
  <mergeCells count="14">
    <mergeCell ref="A41:C41"/>
    <mergeCell ref="A1:G1"/>
    <mergeCell ref="A5:C5"/>
    <mergeCell ref="A13:C13"/>
    <mergeCell ref="A10:C10"/>
    <mergeCell ref="A35:C35"/>
    <mergeCell ref="A30:C30"/>
    <mergeCell ref="A31:C31"/>
    <mergeCell ref="A49:C49"/>
    <mergeCell ref="A50:C50"/>
    <mergeCell ref="A51:C51"/>
    <mergeCell ref="A47:C47"/>
    <mergeCell ref="A44:C44"/>
    <mergeCell ref="A48:C48"/>
  </mergeCells>
  <phoneticPr fontId="6"/>
  <pageMargins left="0.70866141732283472" right="0.55118110236220474" top="0.78740157480314965" bottom="0.74803149606299213" header="0.31496062992125984" footer="0.31496062992125984"/>
  <pageSetup paperSize="9" scale="81" orientation="portrait" horizontalDpi="4294967294" verticalDpi="0" r:id="rId1"/>
  <colBreaks count="1" manualBreakCount="1">
    <brk id="7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1"/>
  <sheetViews>
    <sheetView view="pageBreakPreview" topLeftCell="A16" zoomScale="85" zoomScaleSheetLayoutView="85" workbookViewId="0">
      <selection activeCell="A4" sqref="A4:B5"/>
    </sheetView>
  </sheetViews>
  <sheetFormatPr defaultRowHeight="13.5" x14ac:dyDescent="0.15"/>
  <cols>
    <col min="1" max="1" width="6.375" customWidth="1"/>
    <col min="2" max="2" width="3.75" customWidth="1"/>
    <col min="3" max="3" width="28.125" customWidth="1"/>
    <col min="4" max="6" width="15.375" customWidth="1"/>
    <col min="7" max="7" width="24.375" customWidth="1"/>
  </cols>
  <sheetData>
    <row r="1" spans="1:7" ht="14.25" x14ac:dyDescent="0.15">
      <c r="A1" s="344" t="s">
        <v>431</v>
      </c>
      <c r="B1" s="344"/>
      <c r="C1" s="344"/>
      <c r="D1" s="344"/>
      <c r="E1" s="344"/>
      <c r="F1" s="344"/>
      <c r="G1" s="344"/>
    </row>
    <row r="2" spans="1:7" ht="14.25" x14ac:dyDescent="0.15">
      <c r="A2" s="56"/>
      <c r="B2" s="56"/>
      <c r="C2" s="56"/>
      <c r="D2" s="56"/>
      <c r="E2" s="56"/>
      <c r="F2" s="56"/>
      <c r="G2" s="37" t="s">
        <v>262</v>
      </c>
    </row>
    <row r="3" spans="1:7" ht="14.25" x14ac:dyDescent="0.15">
      <c r="A3" s="36" t="s">
        <v>76</v>
      </c>
      <c r="B3" s="35"/>
      <c r="C3" s="35"/>
      <c r="D3" s="35"/>
      <c r="E3" s="35"/>
      <c r="F3" s="35"/>
      <c r="G3" s="35"/>
    </row>
    <row r="4" spans="1:7" ht="14.25" x14ac:dyDescent="0.15">
      <c r="A4" s="36" t="s">
        <v>1</v>
      </c>
      <c r="B4" s="35"/>
      <c r="C4" s="35"/>
      <c r="D4" s="35"/>
      <c r="E4" s="35"/>
      <c r="F4" s="35"/>
      <c r="G4" s="35"/>
    </row>
    <row r="5" spans="1:7" ht="14.25" x14ac:dyDescent="0.15">
      <c r="A5" s="357" t="s">
        <v>2</v>
      </c>
      <c r="B5" s="357"/>
      <c r="C5" s="357"/>
      <c r="D5" s="312" t="s">
        <v>438</v>
      </c>
      <c r="E5" s="309" t="s">
        <v>427</v>
      </c>
      <c r="F5" s="309" t="s">
        <v>3</v>
      </c>
      <c r="G5" s="55" t="s">
        <v>4</v>
      </c>
    </row>
    <row r="6" spans="1:7" ht="14.25" x14ac:dyDescent="0.15">
      <c r="A6" s="46" t="s">
        <v>13</v>
      </c>
      <c r="B6" s="47"/>
      <c r="C6" s="47"/>
      <c r="D6" s="43">
        <f>SUM(D7)</f>
        <v>33151000</v>
      </c>
      <c r="E6" s="43">
        <f>SUM(E7)</f>
        <v>25467000</v>
      </c>
      <c r="F6" s="54">
        <f>SUM(D6-E6)</f>
        <v>7684000</v>
      </c>
      <c r="G6" s="48"/>
    </row>
    <row r="7" spans="1:7" ht="14.25" x14ac:dyDescent="0.15">
      <c r="A7" s="38"/>
      <c r="B7" s="39" t="s">
        <v>14</v>
      </c>
      <c r="C7" s="39"/>
      <c r="D7" s="43">
        <v>33151000</v>
      </c>
      <c r="E7" s="43">
        <v>25467000</v>
      </c>
      <c r="F7" s="54">
        <f t="shared" ref="F7:F8" si="0">SUM(D7-E7)</f>
        <v>7684000</v>
      </c>
      <c r="G7" s="40"/>
    </row>
    <row r="8" spans="1:7" ht="14.25" x14ac:dyDescent="0.15">
      <c r="A8" s="354" t="s">
        <v>164</v>
      </c>
      <c r="B8" s="355"/>
      <c r="C8" s="356"/>
      <c r="D8" s="43">
        <f>SUM(D6)</f>
        <v>33151000</v>
      </c>
      <c r="E8" s="43">
        <f>SUM(E6)</f>
        <v>25467000</v>
      </c>
      <c r="F8" s="54">
        <f t="shared" si="0"/>
        <v>7684000</v>
      </c>
      <c r="G8" s="43"/>
    </row>
    <row r="10" spans="1:7" ht="14.25" x14ac:dyDescent="0.15">
      <c r="A10" s="36" t="s">
        <v>27</v>
      </c>
      <c r="B10" s="35"/>
      <c r="C10" s="35"/>
      <c r="D10" s="35"/>
      <c r="E10" s="35"/>
      <c r="F10" s="35"/>
      <c r="G10" s="35"/>
    </row>
    <row r="11" spans="1:7" ht="14.25" x14ac:dyDescent="0.15">
      <c r="A11" s="357" t="s">
        <v>2</v>
      </c>
      <c r="B11" s="357"/>
      <c r="C11" s="354"/>
      <c r="D11" s="312" t="s">
        <v>438</v>
      </c>
      <c r="E11" s="309" t="s">
        <v>427</v>
      </c>
      <c r="F11" s="309" t="s">
        <v>3</v>
      </c>
      <c r="G11" s="50" t="s">
        <v>4</v>
      </c>
    </row>
    <row r="12" spans="1:7" ht="14.25" x14ac:dyDescent="0.15">
      <c r="A12" s="46" t="s">
        <v>28</v>
      </c>
      <c r="B12" s="47"/>
      <c r="C12" s="47"/>
      <c r="D12" s="43">
        <f>SUM(D13:D16)</f>
        <v>31819000</v>
      </c>
      <c r="E12" s="43">
        <f>SUM(E13:E16)</f>
        <v>24291000</v>
      </c>
      <c r="F12" s="54">
        <f>SUM(D12-E12)</f>
        <v>7528000</v>
      </c>
      <c r="G12" s="257"/>
    </row>
    <row r="13" spans="1:7" ht="14.25" x14ac:dyDescent="0.15">
      <c r="A13" s="38"/>
      <c r="B13" s="40" t="s">
        <v>79</v>
      </c>
      <c r="D13" s="43">
        <v>8000000</v>
      </c>
      <c r="E13" s="43">
        <v>5885000</v>
      </c>
      <c r="F13" s="54">
        <f t="shared" ref="F13:F41" si="1">SUM(D13-E13)</f>
        <v>2115000</v>
      </c>
      <c r="G13" s="321" t="s">
        <v>367</v>
      </c>
    </row>
    <row r="14" spans="1:7" ht="14.25" x14ac:dyDescent="0.15">
      <c r="A14" s="38"/>
      <c r="B14" s="40" t="s">
        <v>77</v>
      </c>
      <c r="D14" s="51">
        <v>1585000</v>
      </c>
      <c r="E14" s="51">
        <v>1183000</v>
      </c>
      <c r="F14" s="54">
        <f t="shared" si="1"/>
        <v>402000</v>
      </c>
      <c r="G14" s="275" t="s">
        <v>368</v>
      </c>
    </row>
    <row r="15" spans="1:7" ht="14.25" x14ac:dyDescent="0.15">
      <c r="A15" s="38"/>
      <c r="B15" s="40" t="s">
        <v>166</v>
      </c>
      <c r="D15" s="51">
        <v>20469000</v>
      </c>
      <c r="E15" s="51">
        <v>15950000</v>
      </c>
      <c r="F15" s="54">
        <f t="shared" si="1"/>
        <v>4519000</v>
      </c>
      <c r="G15" s="249" t="s">
        <v>319</v>
      </c>
    </row>
    <row r="16" spans="1:7" ht="14.25" x14ac:dyDescent="0.15">
      <c r="A16" s="38"/>
      <c r="B16" s="40" t="s">
        <v>82</v>
      </c>
      <c r="D16" s="43">
        <v>1765000</v>
      </c>
      <c r="E16" s="43">
        <v>1273000</v>
      </c>
      <c r="F16" s="54">
        <f t="shared" si="1"/>
        <v>492000</v>
      </c>
      <c r="G16" s="249" t="s">
        <v>316</v>
      </c>
    </row>
    <row r="17" spans="1:7" ht="14.25" x14ac:dyDescent="0.15">
      <c r="A17" s="46" t="s">
        <v>30</v>
      </c>
      <c r="B17" s="47"/>
      <c r="C17" s="48"/>
      <c r="D17" s="49">
        <f>SUM(D18:D24)</f>
        <v>354000</v>
      </c>
      <c r="E17" s="49">
        <f>SUM(E18:E24)</f>
        <v>321000</v>
      </c>
      <c r="F17" s="54">
        <f t="shared" si="1"/>
        <v>33000</v>
      </c>
      <c r="G17" s="257"/>
    </row>
    <row r="18" spans="1:7" ht="14.25" x14ac:dyDescent="0.15">
      <c r="A18" s="38"/>
      <c r="B18" s="40" t="s">
        <v>167</v>
      </c>
      <c r="D18" s="43">
        <v>157000</v>
      </c>
      <c r="E18" s="43">
        <v>96000</v>
      </c>
      <c r="F18" s="54">
        <f t="shared" si="1"/>
        <v>61000</v>
      </c>
      <c r="G18" s="249" t="s">
        <v>320</v>
      </c>
    </row>
    <row r="19" spans="1:7" ht="14.25" x14ac:dyDescent="0.15">
      <c r="A19" s="38"/>
      <c r="B19" s="40" t="s">
        <v>168</v>
      </c>
      <c r="D19" s="43">
        <v>34000</v>
      </c>
      <c r="E19" s="43">
        <v>26000</v>
      </c>
      <c r="F19" s="54">
        <f t="shared" si="1"/>
        <v>8000</v>
      </c>
      <c r="G19" s="249" t="s">
        <v>321</v>
      </c>
    </row>
    <row r="20" spans="1:7" ht="14.25" x14ac:dyDescent="0.15">
      <c r="A20" s="38"/>
      <c r="B20" s="40" t="s">
        <v>87</v>
      </c>
      <c r="D20" s="54">
        <v>30000</v>
      </c>
      <c r="E20" s="54">
        <v>76000</v>
      </c>
      <c r="F20" s="54">
        <f t="shared" si="1"/>
        <v>-46000</v>
      </c>
      <c r="G20" s="249"/>
    </row>
    <row r="21" spans="1:7" ht="14.25" x14ac:dyDescent="0.15">
      <c r="A21" s="38"/>
      <c r="B21" s="40" t="s">
        <v>88</v>
      </c>
      <c r="D21" s="315" t="s">
        <v>439</v>
      </c>
      <c r="E21" s="54">
        <v>1000</v>
      </c>
      <c r="F21" s="54">
        <v>-1000</v>
      </c>
      <c r="G21" s="249" t="s">
        <v>440</v>
      </c>
    </row>
    <row r="22" spans="1:7" ht="14.25" x14ac:dyDescent="0.15">
      <c r="A22" s="38"/>
      <c r="B22" s="40" t="s">
        <v>91</v>
      </c>
      <c r="D22" s="54">
        <v>55000</v>
      </c>
      <c r="E22" s="54">
        <v>35000</v>
      </c>
      <c r="F22" s="54">
        <f t="shared" si="1"/>
        <v>20000</v>
      </c>
      <c r="G22" s="249" t="s">
        <v>322</v>
      </c>
    </row>
    <row r="23" spans="1:7" ht="14.25" x14ac:dyDescent="0.15">
      <c r="A23" s="38"/>
      <c r="B23" s="40" t="s">
        <v>169</v>
      </c>
      <c r="C23" s="186"/>
      <c r="D23" s="54">
        <v>28000</v>
      </c>
      <c r="E23" s="54">
        <v>32000</v>
      </c>
      <c r="F23" s="54">
        <f t="shared" si="1"/>
        <v>-4000</v>
      </c>
      <c r="G23" s="249" t="s">
        <v>346</v>
      </c>
    </row>
    <row r="24" spans="1:7" ht="14.25" x14ac:dyDescent="0.15">
      <c r="A24" s="44"/>
      <c r="B24" s="45" t="s">
        <v>170</v>
      </c>
      <c r="C24" s="187"/>
      <c r="D24" s="54">
        <v>50000</v>
      </c>
      <c r="E24" s="54">
        <v>55000</v>
      </c>
      <c r="F24" s="54">
        <f t="shared" si="1"/>
        <v>-5000</v>
      </c>
      <c r="G24" s="258" t="s">
        <v>356</v>
      </c>
    </row>
    <row r="25" spans="1:7" ht="14.25" x14ac:dyDescent="0.15">
      <c r="A25" s="38" t="s">
        <v>29</v>
      </c>
      <c r="B25" s="39"/>
      <c r="C25" s="40"/>
      <c r="D25" s="41">
        <f>SUM(D26:D36)</f>
        <v>978000</v>
      </c>
      <c r="E25" s="41">
        <f>SUM(E26:E36)</f>
        <v>855000</v>
      </c>
      <c r="F25" s="54">
        <f t="shared" si="1"/>
        <v>123000</v>
      </c>
      <c r="G25" s="249"/>
    </row>
    <row r="26" spans="1:7" ht="14.25" x14ac:dyDescent="0.15">
      <c r="A26" s="38"/>
      <c r="B26" s="39" t="s">
        <v>171</v>
      </c>
      <c r="C26" s="40"/>
      <c r="D26" s="41">
        <v>148000</v>
      </c>
      <c r="E26" s="41">
        <v>70000</v>
      </c>
      <c r="F26" s="54">
        <f t="shared" si="1"/>
        <v>78000</v>
      </c>
      <c r="G26" s="249" t="s">
        <v>323</v>
      </c>
    </row>
    <row r="27" spans="1:7" ht="14.25" x14ac:dyDescent="0.15">
      <c r="A27" s="38"/>
      <c r="B27" s="39" t="s">
        <v>172</v>
      </c>
      <c r="C27" s="40"/>
      <c r="D27" s="57">
        <v>33000</v>
      </c>
      <c r="E27" s="57">
        <v>6000</v>
      </c>
      <c r="F27" s="54">
        <f t="shared" si="1"/>
        <v>27000</v>
      </c>
      <c r="G27" s="42"/>
    </row>
    <row r="28" spans="1:7" ht="14.25" x14ac:dyDescent="0.15">
      <c r="A28" s="38"/>
      <c r="B28" s="39" t="s">
        <v>173</v>
      </c>
      <c r="C28" s="40"/>
      <c r="D28" s="57">
        <v>42000</v>
      </c>
      <c r="E28" s="57">
        <v>44000</v>
      </c>
      <c r="F28" s="54">
        <f t="shared" si="1"/>
        <v>-2000</v>
      </c>
      <c r="G28" s="249"/>
    </row>
    <row r="29" spans="1:7" ht="14.25" x14ac:dyDescent="0.15">
      <c r="A29" s="38"/>
      <c r="B29" s="39" t="s">
        <v>174</v>
      </c>
      <c r="C29" s="40"/>
      <c r="D29" s="57">
        <v>400000</v>
      </c>
      <c r="E29" s="57">
        <v>440000</v>
      </c>
      <c r="F29" s="54">
        <f t="shared" si="1"/>
        <v>-40000</v>
      </c>
      <c r="G29" s="249"/>
    </row>
    <row r="30" spans="1:7" ht="14.25" x14ac:dyDescent="0.15">
      <c r="A30" s="38"/>
      <c r="B30" s="39" t="s">
        <v>175</v>
      </c>
      <c r="C30" s="40"/>
      <c r="D30" s="57">
        <v>1000</v>
      </c>
      <c r="E30" s="57">
        <v>1000</v>
      </c>
      <c r="F30" s="54">
        <f t="shared" si="1"/>
        <v>0</v>
      </c>
      <c r="G30" s="249"/>
    </row>
    <row r="31" spans="1:7" ht="14.25" x14ac:dyDescent="0.15">
      <c r="A31" s="38"/>
      <c r="B31" s="39" t="s">
        <v>176</v>
      </c>
      <c r="C31" s="40"/>
      <c r="D31" s="57">
        <v>100000</v>
      </c>
      <c r="E31" s="57">
        <v>50000</v>
      </c>
      <c r="F31" s="54">
        <f t="shared" si="1"/>
        <v>50000</v>
      </c>
      <c r="G31" s="249"/>
    </row>
    <row r="32" spans="1:7" ht="14.25" x14ac:dyDescent="0.15">
      <c r="A32" s="38"/>
      <c r="B32" s="39" t="s">
        <v>272</v>
      </c>
      <c r="C32" s="39"/>
      <c r="D32" s="57">
        <v>20000</v>
      </c>
      <c r="E32" s="57">
        <v>5000</v>
      </c>
      <c r="F32" s="54">
        <f t="shared" si="1"/>
        <v>15000</v>
      </c>
      <c r="G32" s="249"/>
    </row>
    <row r="33" spans="1:7" ht="14.25" x14ac:dyDescent="0.15">
      <c r="A33" s="38"/>
      <c r="B33" s="39" t="s">
        <v>178</v>
      </c>
      <c r="C33" s="39"/>
      <c r="D33" s="54">
        <v>10000</v>
      </c>
      <c r="E33" s="54">
        <v>10000</v>
      </c>
      <c r="F33" s="54">
        <f t="shared" si="1"/>
        <v>0</v>
      </c>
      <c r="G33" s="249"/>
    </row>
    <row r="34" spans="1:7" ht="14.25" x14ac:dyDescent="0.15">
      <c r="A34" s="38"/>
      <c r="B34" s="39" t="s">
        <v>105</v>
      </c>
      <c r="C34" s="39"/>
      <c r="D34" s="54">
        <v>159000</v>
      </c>
      <c r="E34" s="54">
        <v>165000</v>
      </c>
      <c r="F34" s="54">
        <f t="shared" si="1"/>
        <v>-6000</v>
      </c>
      <c r="G34" s="249" t="s">
        <v>324</v>
      </c>
    </row>
    <row r="35" spans="1:7" ht="14.25" x14ac:dyDescent="0.15">
      <c r="A35" s="38"/>
      <c r="B35" s="39" t="s">
        <v>430</v>
      </c>
      <c r="C35" s="39"/>
      <c r="D35" s="54">
        <v>60000</v>
      </c>
      <c r="E35" s="54">
        <v>60000</v>
      </c>
      <c r="F35" s="54">
        <f t="shared" si="1"/>
        <v>0</v>
      </c>
      <c r="G35" s="249" t="s">
        <v>434</v>
      </c>
    </row>
    <row r="36" spans="1:7" ht="14.25" x14ac:dyDescent="0.15">
      <c r="A36" s="38"/>
      <c r="B36" s="39" t="s">
        <v>179</v>
      </c>
      <c r="C36" s="39"/>
      <c r="D36" s="54">
        <v>5000</v>
      </c>
      <c r="E36" s="54">
        <v>4000</v>
      </c>
      <c r="F36" s="54">
        <f t="shared" si="1"/>
        <v>1000</v>
      </c>
      <c r="G36" s="258"/>
    </row>
    <row r="37" spans="1:7" ht="14.25" x14ac:dyDescent="0.15">
      <c r="A37" s="354" t="s">
        <v>180</v>
      </c>
      <c r="B37" s="355"/>
      <c r="C37" s="356"/>
      <c r="D37" s="43">
        <f>SUM(D12,D17,D25)</f>
        <v>33151000</v>
      </c>
      <c r="E37" s="43">
        <f>SUM(E12,E17,E25)</f>
        <v>25467000</v>
      </c>
      <c r="F37" s="54">
        <f t="shared" si="1"/>
        <v>7684000</v>
      </c>
      <c r="G37" s="43"/>
    </row>
    <row r="38" spans="1:7" ht="14.25" x14ac:dyDescent="0.15">
      <c r="A38" s="354" t="s">
        <v>181</v>
      </c>
      <c r="B38" s="355"/>
      <c r="C38" s="356"/>
      <c r="D38" s="43">
        <f>SUM(D8-D37)</f>
        <v>0</v>
      </c>
      <c r="E38" s="43">
        <f>SUM(E8-E37)</f>
        <v>0</v>
      </c>
      <c r="F38" s="54">
        <f t="shared" si="1"/>
        <v>0</v>
      </c>
      <c r="G38" s="43"/>
    </row>
    <row r="39" spans="1:7" ht="14.25" x14ac:dyDescent="0.15">
      <c r="A39" s="354" t="s">
        <v>248</v>
      </c>
      <c r="B39" s="355"/>
      <c r="C39" s="356"/>
      <c r="D39" s="43">
        <f>SUM(D38)</f>
        <v>0</v>
      </c>
      <c r="E39" s="43">
        <f>SUM(E38)</f>
        <v>0</v>
      </c>
      <c r="F39" s="54">
        <f t="shared" si="1"/>
        <v>0</v>
      </c>
      <c r="G39" s="43"/>
    </row>
    <row r="40" spans="1:7" ht="14.25" x14ac:dyDescent="0.15">
      <c r="A40" s="354" t="s">
        <v>249</v>
      </c>
      <c r="B40" s="355"/>
      <c r="C40" s="356"/>
      <c r="D40" s="43">
        <v>0</v>
      </c>
      <c r="E40" s="43">
        <v>0</v>
      </c>
      <c r="F40" s="54">
        <f t="shared" si="1"/>
        <v>0</v>
      </c>
      <c r="G40" s="43"/>
    </row>
    <row r="41" spans="1:7" ht="14.25" x14ac:dyDescent="0.15">
      <c r="A41" s="354" t="s">
        <v>250</v>
      </c>
      <c r="B41" s="355"/>
      <c r="C41" s="356"/>
      <c r="D41" s="43">
        <f>SUM(D39,D40)</f>
        <v>0</v>
      </c>
      <c r="E41" s="43">
        <f>SUM(E39,E40)</f>
        <v>0</v>
      </c>
      <c r="F41" s="54">
        <f t="shared" si="1"/>
        <v>0</v>
      </c>
      <c r="G41" s="43"/>
    </row>
    <row r="42" spans="1:7" ht="14.25" x14ac:dyDescent="0.15">
      <c r="A42" s="39"/>
      <c r="B42" s="39"/>
      <c r="C42" s="39"/>
      <c r="D42" s="39"/>
      <c r="E42" s="39"/>
      <c r="F42" s="39"/>
      <c r="G42" s="39"/>
    </row>
    <row r="43" spans="1:7" ht="14.25" x14ac:dyDescent="0.15">
      <c r="A43" s="39"/>
      <c r="B43" s="39"/>
      <c r="C43" s="39"/>
      <c r="D43" s="39"/>
      <c r="E43" s="39"/>
      <c r="F43" s="39"/>
      <c r="G43" s="39"/>
    </row>
    <row r="44" spans="1:7" ht="14.25" x14ac:dyDescent="0.15">
      <c r="A44" s="39"/>
      <c r="B44" s="39"/>
      <c r="C44" s="39"/>
      <c r="D44" s="39"/>
      <c r="E44" s="39"/>
      <c r="F44" s="39"/>
      <c r="G44" s="39"/>
    </row>
    <row r="45" spans="1:7" ht="14.25" x14ac:dyDescent="0.15">
      <c r="A45" s="39"/>
      <c r="B45" s="39"/>
      <c r="C45" s="39"/>
      <c r="D45" s="39"/>
      <c r="E45" s="39"/>
      <c r="F45" s="39"/>
      <c r="G45" s="39"/>
    </row>
    <row r="46" spans="1:7" ht="14.25" x14ac:dyDescent="0.15">
      <c r="A46" s="39"/>
      <c r="B46" s="39"/>
      <c r="C46" s="39"/>
      <c r="D46" s="39"/>
      <c r="E46" s="39"/>
      <c r="F46" s="39"/>
      <c r="G46" s="39"/>
    </row>
    <row r="47" spans="1:7" ht="14.25" x14ac:dyDescent="0.15">
      <c r="A47" s="39"/>
      <c r="B47" s="39"/>
      <c r="C47" s="39"/>
      <c r="D47" s="39"/>
      <c r="E47" s="39"/>
      <c r="F47" s="39"/>
      <c r="G47" s="39"/>
    </row>
    <row r="48" spans="1:7" ht="14.25" x14ac:dyDescent="0.15">
      <c r="A48" s="39"/>
      <c r="B48" s="39"/>
      <c r="C48" s="39"/>
      <c r="D48" s="39"/>
      <c r="E48" s="39"/>
      <c r="F48" s="39"/>
      <c r="G48" s="39"/>
    </row>
    <row r="49" spans="1:7" ht="14.25" x14ac:dyDescent="0.15">
      <c r="A49" s="39"/>
      <c r="B49" s="39"/>
      <c r="C49" s="39"/>
      <c r="D49" s="39"/>
      <c r="E49" s="39"/>
      <c r="F49" s="39"/>
      <c r="G49" s="39"/>
    </row>
    <row r="50" spans="1:7" ht="14.25" x14ac:dyDescent="0.15">
      <c r="A50" s="39"/>
      <c r="B50" s="39"/>
      <c r="C50" s="39"/>
      <c r="D50" s="39"/>
      <c r="E50" s="39"/>
      <c r="F50" s="39"/>
      <c r="G50" s="39"/>
    </row>
    <row r="51" spans="1:7" ht="14.25" x14ac:dyDescent="0.15">
      <c r="A51" s="53"/>
      <c r="B51" s="53"/>
      <c r="C51" s="53"/>
      <c r="D51" s="39"/>
      <c r="E51" s="39"/>
      <c r="F51" s="39"/>
      <c r="G51" s="39"/>
    </row>
    <row r="52" spans="1:7" ht="14.25" x14ac:dyDescent="0.15">
      <c r="A52" s="53"/>
      <c r="B52" s="53"/>
      <c r="C52" s="53"/>
      <c r="D52" s="39"/>
      <c r="E52" s="39"/>
      <c r="F52" s="39"/>
      <c r="G52" s="39"/>
    </row>
    <row r="53" spans="1:7" ht="14.25" x14ac:dyDescent="0.15">
      <c r="A53" s="39"/>
      <c r="B53" s="39"/>
      <c r="C53" s="39"/>
      <c r="D53" s="39"/>
      <c r="E53" s="39"/>
      <c r="F53" s="39"/>
      <c r="G53" s="39"/>
    </row>
    <row r="54" spans="1:7" ht="14.25" x14ac:dyDescent="0.15">
      <c r="A54" s="39"/>
      <c r="B54" s="39"/>
      <c r="C54" s="39"/>
      <c r="D54" s="39"/>
      <c r="E54" s="39"/>
      <c r="F54" s="39"/>
      <c r="G54" s="39"/>
    </row>
    <row r="55" spans="1:7" ht="14.25" x14ac:dyDescent="0.15">
      <c r="A55" s="39"/>
      <c r="B55" s="39"/>
      <c r="C55" s="39"/>
      <c r="D55" s="39"/>
      <c r="E55" s="39"/>
      <c r="F55" s="39"/>
      <c r="G55" s="39"/>
    </row>
    <row r="56" spans="1:7" ht="14.25" x14ac:dyDescent="0.15">
      <c r="A56" s="53"/>
      <c r="B56" s="53"/>
      <c r="C56" s="53"/>
      <c r="D56" s="52"/>
      <c r="E56" s="52"/>
      <c r="F56" s="52"/>
      <c r="G56" s="52"/>
    </row>
    <row r="57" spans="1:7" ht="14.25" x14ac:dyDescent="0.15">
      <c r="A57" s="39"/>
      <c r="B57" s="39"/>
      <c r="C57" s="39"/>
      <c r="D57" s="39"/>
      <c r="E57" s="39"/>
      <c r="F57" s="39"/>
      <c r="G57" s="39"/>
    </row>
    <row r="58" spans="1:7" ht="14.25" x14ac:dyDescent="0.15">
      <c r="A58" s="39"/>
      <c r="B58" s="39"/>
      <c r="C58" s="39"/>
      <c r="D58" s="39"/>
      <c r="E58" s="39"/>
      <c r="F58" s="39"/>
      <c r="G58" s="39"/>
    </row>
    <row r="59" spans="1:7" ht="14.25" x14ac:dyDescent="0.15">
      <c r="A59" s="39"/>
      <c r="B59" s="39"/>
      <c r="C59" s="39"/>
      <c r="D59" s="39"/>
      <c r="E59" s="39"/>
      <c r="F59" s="39"/>
      <c r="G59" s="39"/>
    </row>
    <row r="60" spans="1:7" ht="14.25" x14ac:dyDescent="0.15">
      <c r="A60" s="39"/>
      <c r="B60" s="39"/>
      <c r="C60" s="39"/>
      <c r="D60" s="39"/>
      <c r="E60" s="39"/>
      <c r="F60" s="39"/>
      <c r="G60" s="39"/>
    </row>
    <row r="61" spans="1:7" ht="14.25" x14ac:dyDescent="0.15">
      <c r="A61" s="39"/>
      <c r="B61" s="39"/>
      <c r="C61" s="39"/>
      <c r="D61" s="39"/>
      <c r="E61" s="39"/>
      <c r="F61" s="39"/>
      <c r="G61" s="39"/>
    </row>
    <row r="62" spans="1:7" ht="14.25" x14ac:dyDescent="0.15">
      <c r="A62" s="39"/>
      <c r="B62" s="39"/>
      <c r="C62" s="39"/>
      <c r="D62" s="39"/>
      <c r="E62" s="39"/>
      <c r="F62" s="39"/>
      <c r="G62" s="39"/>
    </row>
    <row r="63" spans="1:7" ht="14.25" x14ac:dyDescent="0.15">
      <c r="A63" s="39"/>
      <c r="B63" s="39"/>
      <c r="C63" s="39"/>
      <c r="D63" s="39"/>
      <c r="E63" s="39"/>
      <c r="F63" s="39"/>
      <c r="G63" s="39"/>
    </row>
    <row r="64" spans="1:7" ht="14.25" x14ac:dyDescent="0.15">
      <c r="A64" s="39"/>
      <c r="B64" s="39"/>
      <c r="C64" s="39"/>
      <c r="D64" s="39"/>
      <c r="E64" s="39"/>
      <c r="F64" s="39"/>
      <c r="G64" s="39"/>
    </row>
    <row r="65" spans="1:7" ht="14.25" x14ac:dyDescent="0.15">
      <c r="A65" s="53"/>
      <c r="B65" s="53"/>
      <c r="C65" s="53"/>
      <c r="D65" s="52"/>
      <c r="E65" s="52"/>
      <c r="F65" s="52"/>
      <c r="G65" s="52"/>
    </row>
    <row r="66" spans="1:7" ht="14.25" x14ac:dyDescent="0.15">
      <c r="A66" s="39"/>
      <c r="B66" s="39"/>
      <c r="C66" s="39"/>
      <c r="D66" s="39"/>
      <c r="E66" s="39"/>
      <c r="F66" s="39"/>
      <c r="G66" s="39"/>
    </row>
    <row r="67" spans="1:7" ht="14.25" x14ac:dyDescent="0.15">
      <c r="A67" s="39"/>
      <c r="B67" s="39"/>
      <c r="C67" s="39"/>
      <c r="D67" s="39"/>
      <c r="E67" s="39"/>
      <c r="F67" s="39"/>
      <c r="G67" s="39"/>
    </row>
    <row r="68" spans="1:7" ht="14.25" x14ac:dyDescent="0.15">
      <c r="A68" s="39"/>
      <c r="B68" s="39"/>
      <c r="C68" s="39"/>
      <c r="D68" s="39"/>
      <c r="E68" s="39"/>
      <c r="F68" s="39"/>
      <c r="G68" s="39"/>
    </row>
    <row r="69" spans="1:7" ht="14.25" x14ac:dyDescent="0.15">
      <c r="A69" s="39"/>
      <c r="B69" s="39"/>
      <c r="C69" s="39"/>
      <c r="D69" s="39"/>
      <c r="E69" s="39"/>
      <c r="F69" s="39"/>
      <c r="G69" s="39"/>
    </row>
    <row r="70" spans="1:7" ht="14.25" x14ac:dyDescent="0.15">
      <c r="A70" s="53"/>
      <c r="B70" s="53"/>
      <c r="C70" s="53"/>
      <c r="D70" s="39"/>
      <c r="E70" s="39"/>
      <c r="F70" s="39"/>
      <c r="G70" s="39"/>
    </row>
    <row r="71" spans="1:7" ht="14.25" x14ac:dyDescent="0.15">
      <c r="A71" s="39"/>
      <c r="B71" s="39"/>
      <c r="C71" s="39"/>
      <c r="D71" s="39"/>
      <c r="E71" s="39"/>
      <c r="F71" s="39"/>
      <c r="G71" s="39"/>
    </row>
    <row r="72" spans="1:7" ht="14.25" x14ac:dyDescent="0.15">
      <c r="A72" s="39"/>
      <c r="B72" s="39"/>
      <c r="C72" s="39"/>
      <c r="D72" s="39"/>
      <c r="E72" s="39"/>
      <c r="F72" s="39"/>
      <c r="G72" s="39"/>
    </row>
    <row r="73" spans="1:7" ht="14.25" x14ac:dyDescent="0.15">
      <c r="A73" s="53"/>
      <c r="B73" s="53"/>
      <c r="C73" s="53"/>
      <c r="D73" s="52"/>
      <c r="E73" s="52"/>
      <c r="F73" s="52"/>
      <c r="G73" s="52"/>
    </row>
    <row r="74" spans="1:7" ht="14.25" x14ac:dyDescent="0.15">
      <c r="A74" s="39"/>
      <c r="B74" s="39"/>
      <c r="C74" s="39"/>
      <c r="D74" s="39"/>
      <c r="E74" s="39"/>
      <c r="F74" s="39"/>
      <c r="G74" s="39"/>
    </row>
    <row r="75" spans="1:7" ht="14.25" x14ac:dyDescent="0.15">
      <c r="A75" s="39"/>
      <c r="B75" s="39"/>
      <c r="C75" s="39"/>
      <c r="D75" s="39"/>
      <c r="E75" s="39"/>
      <c r="F75" s="39"/>
      <c r="G75" s="39"/>
    </row>
    <row r="76" spans="1:7" ht="14.25" x14ac:dyDescent="0.15">
      <c r="A76" s="53"/>
      <c r="B76" s="53"/>
      <c r="C76" s="53"/>
      <c r="D76" s="39"/>
      <c r="E76" s="39"/>
      <c r="F76" s="39"/>
      <c r="G76" s="39"/>
    </row>
    <row r="77" spans="1:7" ht="14.25" x14ac:dyDescent="0.15">
      <c r="A77" s="53"/>
      <c r="B77" s="53"/>
      <c r="C77" s="53"/>
      <c r="D77" s="39"/>
      <c r="E77" s="39"/>
      <c r="F77" s="39"/>
      <c r="G77" s="39"/>
    </row>
    <row r="78" spans="1:7" ht="14.25" x14ac:dyDescent="0.15">
      <c r="A78" s="53"/>
      <c r="B78" s="53"/>
      <c r="C78" s="53"/>
      <c r="D78" s="39"/>
      <c r="E78" s="39"/>
      <c r="F78" s="39"/>
      <c r="G78" s="39"/>
    </row>
    <row r="79" spans="1:7" ht="14.25" x14ac:dyDescent="0.15">
      <c r="A79" s="53"/>
      <c r="B79" s="53"/>
      <c r="C79" s="53"/>
      <c r="D79" s="39"/>
      <c r="E79" s="39"/>
      <c r="F79" s="39"/>
      <c r="G79" s="39"/>
    </row>
    <row r="80" spans="1:7" ht="14.25" x14ac:dyDescent="0.15">
      <c r="A80" s="39"/>
      <c r="B80" s="39"/>
      <c r="C80" s="39"/>
      <c r="D80" s="39"/>
      <c r="E80" s="39"/>
      <c r="F80" s="39"/>
      <c r="G80" s="39"/>
    </row>
    <row r="81" spans="1:7" ht="14.25" x14ac:dyDescent="0.15">
      <c r="A81" s="39"/>
      <c r="B81" s="39"/>
      <c r="C81" s="39"/>
      <c r="D81" s="39"/>
      <c r="E81" s="39"/>
      <c r="F81" s="39"/>
      <c r="G81" s="39"/>
    </row>
  </sheetData>
  <mergeCells count="9">
    <mergeCell ref="A39:C39"/>
    <mergeCell ref="A40:C40"/>
    <mergeCell ref="A41:C41"/>
    <mergeCell ref="A38:C38"/>
    <mergeCell ref="A1:G1"/>
    <mergeCell ref="A5:C5"/>
    <mergeCell ref="A8:C8"/>
    <mergeCell ref="A11:C11"/>
    <mergeCell ref="A37:C37"/>
  </mergeCells>
  <phoneticPr fontId="6"/>
  <pageMargins left="0.70866141732283472" right="0.55118110236220474" top="0.78740157480314965" bottom="0.74803149606299213" header="0.31496062992125984" footer="0.31496062992125984"/>
  <pageSetup paperSize="9" scale="83" orientation="portrait" horizontalDpi="4294967294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4"/>
  <sheetViews>
    <sheetView view="pageBreakPreview" topLeftCell="A16" zoomScale="85" zoomScaleSheetLayoutView="85" workbookViewId="0">
      <selection activeCell="A4" sqref="A4:B5"/>
    </sheetView>
  </sheetViews>
  <sheetFormatPr defaultRowHeight="13.5" x14ac:dyDescent="0.15"/>
  <cols>
    <col min="1" max="1" width="5.875" customWidth="1"/>
    <col min="2" max="2" width="3.75" customWidth="1"/>
    <col min="3" max="3" width="31.75" customWidth="1"/>
    <col min="4" max="6" width="15.375" customWidth="1"/>
    <col min="7" max="7" width="22.125" customWidth="1"/>
  </cols>
  <sheetData>
    <row r="1" spans="1:8" ht="14.25" x14ac:dyDescent="0.15">
      <c r="A1" s="344" t="s">
        <v>431</v>
      </c>
      <c r="B1" s="344"/>
      <c r="C1" s="344"/>
      <c r="D1" s="344"/>
      <c r="E1" s="344"/>
      <c r="F1" s="344"/>
      <c r="G1" s="344"/>
    </row>
    <row r="2" spans="1:8" ht="14.25" x14ac:dyDescent="0.15">
      <c r="A2" s="76"/>
      <c r="B2" s="76"/>
      <c r="C2" s="76"/>
      <c r="D2" s="76"/>
      <c r="E2" s="76"/>
      <c r="F2" s="76"/>
      <c r="G2" s="60" t="s">
        <v>263</v>
      </c>
    </row>
    <row r="3" spans="1:8" ht="14.25" x14ac:dyDescent="0.15">
      <c r="A3" s="59" t="s">
        <v>182</v>
      </c>
      <c r="B3" s="58"/>
      <c r="C3" s="58"/>
      <c r="D3" s="58"/>
      <c r="E3" s="58"/>
      <c r="F3" s="58"/>
      <c r="G3" s="58"/>
    </row>
    <row r="4" spans="1:8" ht="14.25" x14ac:dyDescent="0.15">
      <c r="A4" s="59" t="s">
        <v>1</v>
      </c>
      <c r="B4" s="58"/>
      <c r="C4" s="58"/>
      <c r="D4" s="58"/>
      <c r="E4" s="58"/>
      <c r="F4" s="58"/>
      <c r="G4" s="58"/>
    </row>
    <row r="5" spans="1:8" ht="14.25" x14ac:dyDescent="0.15">
      <c r="A5" s="364" t="s">
        <v>2</v>
      </c>
      <c r="B5" s="364"/>
      <c r="C5" s="364"/>
      <c r="D5" s="312" t="s">
        <v>438</v>
      </c>
      <c r="E5" s="309" t="s">
        <v>427</v>
      </c>
      <c r="F5" s="309" t="s">
        <v>3</v>
      </c>
      <c r="G5" s="75" t="s">
        <v>4</v>
      </c>
    </row>
    <row r="6" spans="1:8" ht="14.25" x14ac:dyDescent="0.15">
      <c r="A6" s="192" t="s">
        <v>165</v>
      </c>
      <c r="B6" s="188"/>
      <c r="C6" s="189"/>
      <c r="D6" s="216">
        <f>SUM(D7)</f>
        <v>2790000</v>
      </c>
      <c r="E6" s="216">
        <f>SUM(E7)</f>
        <v>2820000</v>
      </c>
      <c r="F6" s="217">
        <f>SUM(D6-E6)</f>
        <v>-30000</v>
      </c>
      <c r="G6" s="259"/>
    </row>
    <row r="7" spans="1:8" ht="14.25" x14ac:dyDescent="0.15">
      <c r="A7" s="193"/>
      <c r="B7" s="194" t="s">
        <v>184</v>
      </c>
      <c r="C7" s="191"/>
      <c r="D7" s="216">
        <f>SUM(D8:D10)</f>
        <v>2790000</v>
      </c>
      <c r="E7" s="216">
        <f>SUM(E8:E10)</f>
        <v>2820000</v>
      </c>
      <c r="F7" s="217">
        <f t="shared" ref="F7:F15" si="0">SUM(D7-E7)</f>
        <v>-30000</v>
      </c>
      <c r="G7" s="260"/>
    </row>
    <row r="8" spans="1:8" ht="14.25" x14ac:dyDescent="0.15">
      <c r="A8" s="193"/>
      <c r="B8" s="194"/>
      <c r="C8" s="195" t="s">
        <v>185</v>
      </c>
      <c r="D8" s="216">
        <v>2020000</v>
      </c>
      <c r="E8" s="216">
        <v>2050000</v>
      </c>
      <c r="F8" s="217">
        <f t="shared" si="0"/>
        <v>-30000</v>
      </c>
      <c r="G8" s="260" t="s">
        <v>358</v>
      </c>
    </row>
    <row r="9" spans="1:8" ht="14.25" x14ac:dyDescent="0.15">
      <c r="A9" s="190"/>
      <c r="B9" s="194"/>
      <c r="C9" s="195" t="s">
        <v>186</v>
      </c>
      <c r="D9" s="216">
        <v>750000</v>
      </c>
      <c r="E9" s="216">
        <v>750000</v>
      </c>
      <c r="F9" s="217">
        <f t="shared" si="0"/>
        <v>0</v>
      </c>
      <c r="G9" s="261" t="s">
        <v>359</v>
      </c>
    </row>
    <row r="10" spans="1:8" ht="14.25" x14ac:dyDescent="0.15">
      <c r="A10" s="181"/>
      <c r="B10" s="196"/>
      <c r="C10" s="197" t="s">
        <v>187</v>
      </c>
      <c r="D10" s="216">
        <v>20000</v>
      </c>
      <c r="E10" s="216">
        <v>20000</v>
      </c>
      <c r="F10" s="217">
        <f t="shared" si="0"/>
        <v>0</v>
      </c>
      <c r="G10" s="262" t="s">
        <v>416</v>
      </c>
      <c r="H10" t="s">
        <v>286</v>
      </c>
    </row>
    <row r="11" spans="1:8" ht="14.25" x14ac:dyDescent="0.15">
      <c r="A11" s="61" t="s">
        <v>13</v>
      </c>
      <c r="B11" s="62"/>
      <c r="C11" s="63"/>
      <c r="D11" s="217">
        <f>SUM(D12)</f>
        <v>150000</v>
      </c>
      <c r="E11" s="217">
        <f>SUM(E12)</f>
        <v>150000</v>
      </c>
      <c r="F11" s="217">
        <f t="shared" si="0"/>
        <v>0</v>
      </c>
      <c r="G11" s="263"/>
    </row>
    <row r="12" spans="1:8" ht="14.25" x14ac:dyDescent="0.15">
      <c r="A12" s="66"/>
      <c r="B12" s="67" t="s">
        <v>183</v>
      </c>
      <c r="C12" s="68"/>
      <c r="D12" s="217">
        <v>150000</v>
      </c>
      <c r="E12" s="217">
        <v>150000</v>
      </c>
      <c r="F12" s="217">
        <f t="shared" si="0"/>
        <v>0</v>
      </c>
      <c r="G12" s="265" t="s">
        <v>415</v>
      </c>
    </row>
    <row r="13" spans="1:8" ht="14.25" x14ac:dyDescent="0.15">
      <c r="A13" s="61" t="s">
        <v>247</v>
      </c>
      <c r="B13" s="62"/>
      <c r="C13" s="63"/>
      <c r="D13" s="217">
        <f>SUM(D14)</f>
        <v>1000</v>
      </c>
      <c r="E13" s="217">
        <f>SUM(E14)</f>
        <v>1000</v>
      </c>
      <c r="F13" s="217">
        <f t="shared" si="0"/>
        <v>0</v>
      </c>
      <c r="G13" s="264"/>
    </row>
    <row r="14" spans="1:8" ht="14.25" x14ac:dyDescent="0.15">
      <c r="A14" s="66"/>
      <c r="B14" s="67" t="s">
        <v>247</v>
      </c>
      <c r="C14" s="68"/>
      <c r="D14" s="217">
        <v>1000</v>
      </c>
      <c r="E14" s="217">
        <v>1000</v>
      </c>
      <c r="F14" s="217">
        <f t="shared" si="0"/>
        <v>0</v>
      </c>
      <c r="G14" s="264"/>
      <c r="H14" t="s">
        <v>279</v>
      </c>
    </row>
    <row r="15" spans="1:8" ht="14.25" x14ac:dyDescent="0.15">
      <c r="A15" s="361" t="s">
        <v>424</v>
      </c>
      <c r="B15" s="362"/>
      <c r="C15" s="363"/>
      <c r="D15" s="217">
        <f>SUM(D6,D11,D13)</f>
        <v>2941000</v>
      </c>
      <c r="E15" s="217">
        <f>SUM(E6,E11,E13)</f>
        <v>2971000</v>
      </c>
      <c r="F15" s="217">
        <f t="shared" si="0"/>
        <v>-30000</v>
      </c>
      <c r="G15" s="65"/>
    </row>
    <row r="17" spans="1:8" ht="14.25" x14ac:dyDescent="0.15">
      <c r="A17" s="59" t="s">
        <v>27</v>
      </c>
      <c r="B17" s="58"/>
      <c r="C17" s="58"/>
      <c r="D17" s="58"/>
      <c r="E17" s="58"/>
      <c r="F17" s="58"/>
      <c r="G17" s="58"/>
    </row>
    <row r="18" spans="1:8" ht="14.25" x14ac:dyDescent="0.15">
      <c r="A18" s="364" t="s">
        <v>2</v>
      </c>
      <c r="B18" s="364"/>
      <c r="C18" s="365"/>
      <c r="D18" s="312" t="s">
        <v>438</v>
      </c>
      <c r="E18" s="309" t="s">
        <v>427</v>
      </c>
      <c r="F18" s="309" t="s">
        <v>3</v>
      </c>
      <c r="G18" s="72" t="s">
        <v>4</v>
      </c>
    </row>
    <row r="19" spans="1:8" ht="14.25" x14ac:dyDescent="0.15">
      <c r="A19" s="192" t="s">
        <v>274</v>
      </c>
      <c r="B19" s="188"/>
      <c r="C19" s="189"/>
      <c r="D19" s="216">
        <f>SUM(D20:D20)</f>
        <v>1000</v>
      </c>
      <c r="E19" s="216">
        <f>SUM(E20:E20)</f>
        <v>1000</v>
      </c>
      <c r="F19" s="217">
        <f>SUM(D19-E19)</f>
        <v>0</v>
      </c>
      <c r="G19" s="226"/>
    </row>
    <row r="20" spans="1:8" ht="14.25" x14ac:dyDescent="0.15">
      <c r="A20" s="224"/>
      <c r="B20" s="196" t="s">
        <v>276</v>
      </c>
      <c r="C20" s="225"/>
      <c r="D20" s="216">
        <v>1000</v>
      </c>
      <c r="E20" s="216">
        <v>1000</v>
      </c>
      <c r="F20" s="217">
        <f t="shared" ref="F20:F44" si="1">SUM(D20-E20)</f>
        <v>0</v>
      </c>
      <c r="G20" s="198"/>
    </row>
    <row r="21" spans="1:8" ht="14.25" x14ac:dyDescent="0.15">
      <c r="A21" s="69" t="s">
        <v>188</v>
      </c>
      <c r="B21" s="70"/>
      <c r="C21" s="70"/>
      <c r="D21" s="65">
        <f>SUM(D22:D28)</f>
        <v>150000</v>
      </c>
      <c r="E21" s="65">
        <f>SUM(E22:E28)</f>
        <v>159000</v>
      </c>
      <c r="F21" s="217">
        <f t="shared" si="1"/>
        <v>-9000</v>
      </c>
      <c r="G21" s="285"/>
    </row>
    <row r="22" spans="1:8" ht="14.25" x14ac:dyDescent="0.15">
      <c r="A22" s="61"/>
      <c r="B22" s="62" t="s">
        <v>172</v>
      </c>
      <c r="C22" s="63"/>
      <c r="D22" s="68">
        <v>1000</v>
      </c>
      <c r="E22" s="68">
        <v>1000</v>
      </c>
      <c r="F22" s="217">
        <f t="shared" si="1"/>
        <v>0</v>
      </c>
      <c r="G22" s="64"/>
    </row>
    <row r="23" spans="1:8" ht="14.25" x14ac:dyDescent="0.15">
      <c r="A23" s="61"/>
      <c r="B23" s="62" t="s">
        <v>174</v>
      </c>
      <c r="C23" s="63"/>
      <c r="D23" s="68">
        <v>114000</v>
      </c>
      <c r="E23" s="68">
        <v>86000</v>
      </c>
      <c r="F23" s="217">
        <f t="shared" si="1"/>
        <v>28000</v>
      </c>
      <c r="G23" s="64"/>
    </row>
    <row r="24" spans="1:8" ht="14.25" x14ac:dyDescent="0.15">
      <c r="A24" s="190"/>
      <c r="B24" s="194" t="s">
        <v>275</v>
      </c>
      <c r="C24" s="191"/>
      <c r="D24" s="216">
        <v>1000</v>
      </c>
      <c r="E24" s="216">
        <v>1000</v>
      </c>
      <c r="F24" s="217">
        <f t="shared" si="1"/>
        <v>0</v>
      </c>
      <c r="G24" s="64"/>
    </row>
    <row r="25" spans="1:8" ht="14.25" x14ac:dyDescent="0.15">
      <c r="A25" s="61"/>
      <c r="B25" s="62" t="s">
        <v>189</v>
      </c>
      <c r="C25" s="63"/>
      <c r="D25" s="68">
        <v>1000</v>
      </c>
      <c r="E25" s="68">
        <v>1000</v>
      </c>
      <c r="F25" s="217">
        <f t="shared" si="1"/>
        <v>0</v>
      </c>
      <c r="G25" s="250"/>
    </row>
    <row r="26" spans="1:8" ht="14.25" x14ac:dyDescent="0.15">
      <c r="A26" s="61"/>
      <c r="B26" s="62" t="s">
        <v>177</v>
      </c>
      <c r="C26" s="63"/>
      <c r="D26" s="68">
        <v>27000</v>
      </c>
      <c r="E26" s="68">
        <v>45000</v>
      </c>
      <c r="F26" s="217">
        <f t="shared" si="1"/>
        <v>-18000</v>
      </c>
      <c r="G26" s="250"/>
    </row>
    <row r="27" spans="1:8" ht="14.25" x14ac:dyDescent="0.15">
      <c r="A27" s="61"/>
      <c r="B27" s="62" t="s">
        <v>178</v>
      </c>
      <c r="C27" s="63"/>
      <c r="D27" s="68">
        <v>5000</v>
      </c>
      <c r="E27" s="68">
        <v>5000</v>
      </c>
      <c r="F27" s="217">
        <f t="shared" si="1"/>
        <v>0</v>
      </c>
      <c r="G27" s="250"/>
    </row>
    <row r="28" spans="1:8" ht="14.25" x14ac:dyDescent="0.15">
      <c r="A28" s="66"/>
      <c r="B28" s="67" t="s">
        <v>273</v>
      </c>
      <c r="C28" s="68"/>
      <c r="D28" s="68">
        <v>1000</v>
      </c>
      <c r="E28" s="68">
        <v>20000</v>
      </c>
      <c r="F28" s="217">
        <f t="shared" si="1"/>
        <v>-19000</v>
      </c>
      <c r="G28" s="265" t="s">
        <v>360</v>
      </c>
      <c r="H28" t="s">
        <v>287</v>
      </c>
    </row>
    <row r="29" spans="1:8" ht="14.25" x14ac:dyDescent="0.15">
      <c r="A29" s="61" t="s">
        <v>33</v>
      </c>
      <c r="B29" s="62"/>
      <c r="C29" s="63"/>
      <c r="D29" s="68">
        <f>SUM(D30,D38,D39)</f>
        <v>2790000</v>
      </c>
      <c r="E29" s="68">
        <f>SUM(E30,E38,E39)</f>
        <v>2811000</v>
      </c>
      <c r="F29" s="217">
        <f t="shared" si="1"/>
        <v>-21000</v>
      </c>
      <c r="G29" s="64"/>
    </row>
    <row r="30" spans="1:8" ht="14.25" x14ac:dyDescent="0.15">
      <c r="A30" s="61"/>
      <c r="B30" s="62" t="s">
        <v>34</v>
      </c>
      <c r="C30" s="63"/>
      <c r="D30" s="71">
        <f>SUM(D31:D37)</f>
        <v>2039000</v>
      </c>
      <c r="E30" s="71">
        <f>SUM(E31:E37)</f>
        <v>2060000</v>
      </c>
      <c r="F30" s="217">
        <f t="shared" si="1"/>
        <v>-21000</v>
      </c>
      <c r="G30" s="250"/>
    </row>
    <row r="31" spans="1:8" ht="14.25" x14ac:dyDescent="0.15">
      <c r="A31" s="61"/>
      <c r="B31" s="62"/>
      <c r="C31" s="63" t="s">
        <v>35</v>
      </c>
      <c r="D31" s="71">
        <v>140000</v>
      </c>
      <c r="E31" s="71">
        <v>140000</v>
      </c>
      <c r="F31" s="217">
        <f t="shared" si="1"/>
        <v>0</v>
      </c>
      <c r="G31" s="250" t="s">
        <v>52</v>
      </c>
      <c r="H31" t="s">
        <v>288</v>
      </c>
    </row>
    <row r="32" spans="1:8" ht="14.25" x14ac:dyDescent="0.15">
      <c r="A32" s="61"/>
      <c r="B32" s="62"/>
      <c r="C32" s="63" t="s">
        <v>190</v>
      </c>
      <c r="D32" s="71">
        <v>140000</v>
      </c>
      <c r="E32" s="71">
        <v>95000</v>
      </c>
      <c r="F32" s="217">
        <f t="shared" si="1"/>
        <v>45000</v>
      </c>
      <c r="G32" s="250" t="s">
        <v>53</v>
      </c>
      <c r="H32" t="s">
        <v>289</v>
      </c>
    </row>
    <row r="33" spans="1:7" ht="14.25" x14ac:dyDescent="0.15">
      <c r="A33" s="61"/>
      <c r="B33" s="62"/>
      <c r="C33" s="63" t="s">
        <v>37</v>
      </c>
      <c r="D33" s="71">
        <v>50000</v>
      </c>
      <c r="E33" s="71">
        <v>50000</v>
      </c>
      <c r="F33" s="217">
        <f t="shared" si="1"/>
        <v>0</v>
      </c>
      <c r="G33" s="250" t="s">
        <v>361</v>
      </c>
    </row>
    <row r="34" spans="1:7" ht="14.25" x14ac:dyDescent="0.15">
      <c r="A34" s="61"/>
      <c r="B34" s="62"/>
      <c r="C34" s="63" t="s">
        <v>38</v>
      </c>
      <c r="D34" s="71">
        <v>75000</v>
      </c>
      <c r="E34" s="71">
        <v>75000</v>
      </c>
      <c r="F34" s="217">
        <f t="shared" si="1"/>
        <v>0</v>
      </c>
      <c r="G34" s="250" t="s">
        <v>362</v>
      </c>
    </row>
    <row r="35" spans="1:7" ht="14.25" x14ac:dyDescent="0.15">
      <c r="A35" s="61"/>
      <c r="B35" s="62"/>
      <c r="C35" s="63" t="s">
        <v>39</v>
      </c>
      <c r="D35" s="71">
        <v>1493000</v>
      </c>
      <c r="E35" s="71">
        <v>1550000</v>
      </c>
      <c r="F35" s="217">
        <f t="shared" si="1"/>
        <v>-57000</v>
      </c>
      <c r="G35" s="250" t="s">
        <v>325</v>
      </c>
    </row>
    <row r="36" spans="1:7" ht="14.25" x14ac:dyDescent="0.15">
      <c r="A36" s="61"/>
      <c r="B36" s="62"/>
      <c r="C36" s="63" t="s">
        <v>111</v>
      </c>
      <c r="D36" s="71">
        <v>140000</v>
      </c>
      <c r="E36" s="71">
        <v>140000</v>
      </c>
      <c r="F36" s="217">
        <f t="shared" si="1"/>
        <v>0</v>
      </c>
      <c r="G36" s="250" t="s">
        <v>336</v>
      </c>
    </row>
    <row r="37" spans="1:7" ht="14.25" x14ac:dyDescent="0.15">
      <c r="A37" s="61"/>
      <c r="B37" s="62"/>
      <c r="C37" s="63" t="s">
        <v>191</v>
      </c>
      <c r="D37" s="71">
        <v>1000</v>
      </c>
      <c r="E37" s="71">
        <v>10000</v>
      </c>
      <c r="F37" s="217">
        <f t="shared" si="1"/>
        <v>-9000</v>
      </c>
      <c r="G37" s="266"/>
    </row>
    <row r="38" spans="1:7" ht="14.25" x14ac:dyDescent="0.15">
      <c r="A38" s="61"/>
      <c r="B38" s="62" t="s">
        <v>40</v>
      </c>
      <c r="C38" s="63"/>
      <c r="D38" s="71">
        <v>750000</v>
      </c>
      <c r="E38" s="71">
        <v>750000</v>
      </c>
      <c r="F38" s="217">
        <f t="shared" si="1"/>
        <v>0</v>
      </c>
      <c r="G38" s="250" t="s">
        <v>64</v>
      </c>
    </row>
    <row r="39" spans="1:7" ht="14.25" x14ac:dyDescent="0.15">
      <c r="A39" s="61"/>
      <c r="B39" s="62" t="s">
        <v>54</v>
      </c>
      <c r="C39" s="63"/>
      <c r="D39" s="199">
        <v>1000</v>
      </c>
      <c r="E39" s="199">
        <v>1000</v>
      </c>
      <c r="F39" s="217">
        <f t="shared" si="1"/>
        <v>0</v>
      </c>
      <c r="G39" s="64"/>
    </row>
    <row r="40" spans="1:7" ht="14.25" x14ac:dyDescent="0.15">
      <c r="A40" s="361" t="s">
        <v>180</v>
      </c>
      <c r="B40" s="362"/>
      <c r="C40" s="363"/>
      <c r="D40" s="65">
        <f>SUM(,D21,D29,D19)</f>
        <v>2941000</v>
      </c>
      <c r="E40" s="65">
        <f>SUM(,E21,E29,E19)</f>
        <v>2971000</v>
      </c>
      <c r="F40" s="217">
        <f t="shared" si="1"/>
        <v>-30000</v>
      </c>
      <c r="G40" s="65"/>
    </row>
    <row r="41" spans="1:7" ht="14.25" x14ac:dyDescent="0.15">
      <c r="A41" s="358" t="s">
        <v>181</v>
      </c>
      <c r="B41" s="359"/>
      <c r="C41" s="360"/>
      <c r="D41" s="65">
        <f>SUM(D15-D40)</f>
        <v>0</v>
      </c>
      <c r="E41" s="65">
        <f>SUM(E15-E40)</f>
        <v>0</v>
      </c>
      <c r="F41" s="217">
        <f t="shared" si="1"/>
        <v>0</v>
      </c>
      <c r="G41" s="65"/>
    </row>
    <row r="42" spans="1:7" ht="14.25" x14ac:dyDescent="0.15">
      <c r="A42" s="358" t="s">
        <v>248</v>
      </c>
      <c r="B42" s="359"/>
      <c r="C42" s="360"/>
      <c r="D42" s="65">
        <f>SUM(D41)</f>
        <v>0</v>
      </c>
      <c r="E42" s="65">
        <f>SUM(E41)</f>
        <v>0</v>
      </c>
      <c r="F42" s="217">
        <f t="shared" si="1"/>
        <v>0</v>
      </c>
      <c r="G42" s="65"/>
    </row>
    <row r="43" spans="1:7" ht="14.25" x14ac:dyDescent="0.15">
      <c r="A43" s="358" t="s">
        <v>249</v>
      </c>
      <c r="B43" s="359"/>
      <c r="C43" s="360"/>
      <c r="D43" s="65">
        <v>0</v>
      </c>
      <c r="E43" s="65">
        <v>0</v>
      </c>
      <c r="F43" s="217">
        <f t="shared" si="1"/>
        <v>0</v>
      </c>
      <c r="G43" s="65"/>
    </row>
    <row r="44" spans="1:7" ht="14.25" x14ac:dyDescent="0.15">
      <c r="A44" s="358" t="s">
        <v>250</v>
      </c>
      <c r="B44" s="359"/>
      <c r="C44" s="360"/>
      <c r="D44" s="65">
        <f>SUM(D42:D43)</f>
        <v>0</v>
      </c>
      <c r="E44" s="65">
        <f>SUM(E42:E43)</f>
        <v>0</v>
      </c>
      <c r="F44" s="217">
        <f t="shared" si="1"/>
        <v>0</v>
      </c>
      <c r="G44" s="65"/>
    </row>
    <row r="45" spans="1:7" ht="14.25" x14ac:dyDescent="0.15">
      <c r="A45" s="62"/>
      <c r="B45" s="62"/>
      <c r="C45" s="62"/>
      <c r="D45" s="62"/>
      <c r="E45" s="62"/>
      <c r="F45" s="62"/>
      <c r="G45" s="62"/>
    </row>
    <row r="46" spans="1:7" ht="14.25" x14ac:dyDescent="0.15">
      <c r="A46" s="62"/>
      <c r="B46" s="62"/>
      <c r="C46" s="62"/>
      <c r="D46" s="62"/>
      <c r="E46" s="62"/>
      <c r="F46" s="62"/>
      <c r="G46" s="62"/>
    </row>
    <row r="47" spans="1:7" ht="14.25" x14ac:dyDescent="0.15">
      <c r="A47" s="62"/>
      <c r="B47" s="62"/>
      <c r="C47" s="62"/>
      <c r="D47" s="62"/>
      <c r="E47" s="62"/>
      <c r="F47" s="62"/>
      <c r="G47" s="62"/>
    </row>
    <row r="48" spans="1:7" ht="14.25" x14ac:dyDescent="0.15">
      <c r="A48" s="62"/>
      <c r="B48" s="62"/>
      <c r="C48" s="62"/>
      <c r="D48" s="62"/>
      <c r="E48" s="62"/>
      <c r="F48" s="62"/>
      <c r="G48" s="62"/>
    </row>
    <row r="49" spans="1:7" ht="14.25" x14ac:dyDescent="0.15">
      <c r="A49" s="62"/>
      <c r="B49" s="62"/>
      <c r="C49" s="62"/>
      <c r="D49" s="62"/>
      <c r="E49" s="62"/>
      <c r="F49" s="62"/>
      <c r="G49" s="62"/>
    </row>
    <row r="50" spans="1:7" ht="14.25" x14ac:dyDescent="0.15">
      <c r="A50" s="62"/>
      <c r="B50" s="62"/>
      <c r="C50" s="62"/>
      <c r="D50" s="62"/>
      <c r="E50" s="62"/>
      <c r="F50" s="62"/>
      <c r="G50" s="62"/>
    </row>
    <row r="51" spans="1:7" ht="14.25" x14ac:dyDescent="0.15">
      <c r="A51" s="62"/>
      <c r="B51" s="62"/>
      <c r="C51" s="62"/>
      <c r="D51" s="62"/>
      <c r="E51" s="62"/>
      <c r="F51" s="62"/>
      <c r="G51" s="62"/>
    </row>
    <row r="52" spans="1:7" ht="14.25" x14ac:dyDescent="0.15">
      <c r="A52" s="62"/>
      <c r="B52" s="62"/>
      <c r="C52" s="62"/>
      <c r="D52" s="62"/>
      <c r="E52" s="62"/>
      <c r="F52" s="62"/>
      <c r="G52" s="62"/>
    </row>
    <row r="53" spans="1:7" ht="14.25" x14ac:dyDescent="0.15">
      <c r="A53" s="62"/>
      <c r="B53" s="62"/>
      <c r="C53" s="62"/>
      <c r="D53" s="62"/>
      <c r="E53" s="62"/>
      <c r="F53" s="62"/>
      <c r="G53" s="62"/>
    </row>
    <row r="54" spans="1:7" ht="14.25" x14ac:dyDescent="0.15">
      <c r="A54" s="74"/>
      <c r="B54" s="74"/>
      <c r="C54" s="74"/>
      <c r="D54" s="62"/>
      <c r="E54" s="62"/>
      <c r="F54" s="62"/>
      <c r="G54" s="62"/>
    </row>
    <row r="55" spans="1:7" ht="14.25" x14ac:dyDescent="0.15">
      <c r="A55" s="74"/>
      <c r="B55" s="74"/>
      <c r="C55" s="74"/>
      <c r="D55" s="62"/>
      <c r="E55" s="62"/>
      <c r="F55" s="62"/>
      <c r="G55" s="62"/>
    </row>
    <row r="56" spans="1:7" ht="14.25" x14ac:dyDescent="0.15">
      <c r="A56" s="62"/>
      <c r="B56" s="62"/>
      <c r="C56" s="62"/>
      <c r="D56" s="62"/>
      <c r="E56" s="62"/>
      <c r="F56" s="62"/>
      <c r="G56" s="62"/>
    </row>
    <row r="57" spans="1:7" ht="14.25" x14ac:dyDescent="0.15">
      <c r="A57" s="62"/>
      <c r="B57" s="62"/>
      <c r="C57" s="62"/>
      <c r="D57" s="62"/>
      <c r="E57" s="62"/>
      <c r="F57" s="62"/>
      <c r="G57" s="62"/>
    </row>
    <row r="58" spans="1:7" ht="14.25" x14ac:dyDescent="0.15">
      <c r="A58" s="62"/>
      <c r="B58" s="62"/>
      <c r="C58" s="62"/>
      <c r="D58" s="62"/>
      <c r="E58" s="62"/>
      <c r="F58" s="62"/>
      <c r="G58" s="62"/>
    </row>
    <row r="59" spans="1:7" ht="14.25" x14ac:dyDescent="0.15">
      <c r="A59" s="74"/>
      <c r="B59" s="74"/>
      <c r="C59" s="74"/>
      <c r="D59" s="73"/>
      <c r="E59" s="73"/>
      <c r="F59" s="73"/>
      <c r="G59" s="73"/>
    </row>
    <row r="60" spans="1:7" ht="14.25" x14ac:dyDescent="0.15">
      <c r="A60" s="62"/>
      <c r="B60" s="62"/>
      <c r="C60" s="62"/>
      <c r="D60" s="62"/>
      <c r="E60" s="62"/>
      <c r="F60" s="62"/>
      <c r="G60" s="62"/>
    </row>
    <row r="61" spans="1:7" ht="14.25" x14ac:dyDescent="0.15">
      <c r="A61" s="62"/>
      <c r="B61" s="62"/>
      <c r="C61" s="62"/>
      <c r="D61" s="62"/>
      <c r="E61" s="62"/>
      <c r="F61" s="62"/>
      <c r="G61" s="62"/>
    </row>
    <row r="62" spans="1:7" ht="14.25" x14ac:dyDescent="0.15">
      <c r="A62" s="62"/>
      <c r="B62" s="62"/>
      <c r="C62" s="62"/>
      <c r="D62" s="62"/>
      <c r="E62" s="62"/>
      <c r="F62" s="62"/>
      <c r="G62" s="62"/>
    </row>
    <row r="63" spans="1:7" ht="14.25" x14ac:dyDescent="0.15">
      <c r="A63" s="62"/>
      <c r="B63" s="62"/>
      <c r="C63" s="62"/>
      <c r="D63" s="62"/>
      <c r="E63" s="62"/>
      <c r="F63" s="62"/>
      <c r="G63" s="62"/>
    </row>
    <row r="64" spans="1:7" ht="14.25" x14ac:dyDescent="0.15">
      <c r="A64" s="62"/>
      <c r="B64" s="62"/>
      <c r="C64" s="62"/>
      <c r="D64" s="62"/>
      <c r="E64" s="62"/>
      <c r="F64" s="62"/>
      <c r="G64" s="62"/>
    </row>
    <row r="65" spans="1:7" ht="14.25" x14ac:dyDescent="0.15">
      <c r="A65" s="62"/>
      <c r="B65" s="62"/>
      <c r="C65" s="62"/>
      <c r="D65" s="62"/>
      <c r="E65" s="62"/>
      <c r="F65" s="62"/>
      <c r="G65" s="62"/>
    </row>
    <row r="66" spans="1:7" ht="14.25" x14ac:dyDescent="0.15">
      <c r="A66" s="62"/>
      <c r="B66" s="62"/>
      <c r="C66" s="62"/>
      <c r="D66" s="62"/>
      <c r="E66" s="62"/>
      <c r="F66" s="62"/>
      <c r="G66" s="62"/>
    </row>
    <row r="67" spans="1:7" ht="14.25" x14ac:dyDescent="0.15">
      <c r="A67" s="62"/>
      <c r="B67" s="62"/>
      <c r="C67" s="62"/>
      <c r="D67" s="62"/>
      <c r="E67" s="62"/>
      <c r="F67" s="62"/>
      <c r="G67" s="62"/>
    </row>
    <row r="68" spans="1:7" ht="14.25" x14ac:dyDescent="0.15">
      <c r="A68" s="74"/>
      <c r="B68" s="74"/>
      <c r="C68" s="74"/>
      <c r="D68" s="73"/>
      <c r="E68" s="73"/>
      <c r="F68" s="73"/>
      <c r="G68" s="73"/>
    </row>
    <row r="69" spans="1:7" ht="14.25" x14ac:dyDescent="0.15">
      <c r="A69" s="62"/>
      <c r="B69" s="62"/>
      <c r="C69" s="62"/>
      <c r="D69" s="62"/>
      <c r="E69" s="62"/>
      <c r="F69" s="62"/>
      <c r="G69" s="62"/>
    </row>
    <row r="70" spans="1:7" ht="14.25" x14ac:dyDescent="0.15">
      <c r="A70" s="62"/>
      <c r="B70" s="62"/>
      <c r="C70" s="62"/>
      <c r="D70" s="62"/>
      <c r="E70" s="62"/>
      <c r="F70" s="62"/>
      <c r="G70" s="62"/>
    </row>
    <row r="71" spans="1:7" ht="14.25" x14ac:dyDescent="0.15">
      <c r="A71" s="62"/>
      <c r="B71" s="62"/>
      <c r="C71" s="62"/>
      <c r="D71" s="62"/>
      <c r="E71" s="62"/>
      <c r="F71" s="62"/>
      <c r="G71" s="62"/>
    </row>
    <row r="72" spans="1:7" ht="14.25" x14ac:dyDescent="0.15">
      <c r="A72" s="62"/>
      <c r="B72" s="62"/>
      <c r="C72" s="62"/>
      <c r="D72" s="62"/>
      <c r="E72" s="62"/>
      <c r="F72" s="62"/>
      <c r="G72" s="62"/>
    </row>
    <row r="73" spans="1:7" ht="14.25" x14ac:dyDescent="0.15">
      <c r="A73" s="74"/>
      <c r="B73" s="74"/>
      <c r="C73" s="74"/>
      <c r="D73" s="62"/>
      <c r="E73" s="62"/>
      <c r="F73" s="62"/>
      <c r="G73" s="62"/>
    </row>
    <row r="74" spans="1:7" ht="14.25" x14ac:dyDescent="0.15">
      <c r="A74" s="62"/>
      <c r="B74" s="62"/>
      <c r="C74" s="62"/>
      <c r="D74" s="62"/>
      <c r="E74" s="62"/>
      <c r="F74" s="62"/>
      <c r="G74" s="62"/>
    </row>
    <row r="75" spans="1:7" ht="14.25" x14ac:dyDescent="0.15">
      <c r="A75" s="62"/>
      <c r="B75" s="62"/>
      <c r="C75" s="62"/>
      <c r="D75" s="62"/>
      <c r="E75" s="62"/>
      <c r="F75" s="62"/>
      <c r="G75" s="62"/>
    </row>
    <row r="76" spans="1:7" ht="14.25" x14ac:dyDescent="0.15">
      <c r="A76" s="74"/>
      <c r="B76" s="74"/>
      <c r="C76" s="74"/>
      <c r="D76" s="73"/>
      <c r="E76" s="73"/>
      <c r="F76" s="73"/>
      <c r="G76" s="73"/>
    </row>
    <row r="77" spans="1:7" ht="14.25" x14ac:dyDescent="0.15">
      <c r="A77" s="62"/>
      <c r="B77" s="62"/>
      <c r="C77" s="62"/>
      <c r="D77" s="62"/>
      <c r="E77" s="62"/>
      <c r="F77" s="62"/>
      <c r="G77" s="62"/>
    </row>
    <row r="78" spans="1:7" ht="14.25" x14ac:dyDescent="0.15">
      <c r="A78" s="62"/>
      <c r="B78" s="62"/>
      <c r="C78" s="62"/>
      <c r="D78" s="62"/>
      <c r="E78" s="62"/>
      <c r="F78" s="62"/>
      <c r="G78" s="62"/>
    </row>
    <row r="79" spans="1:7" ht="14.25" x14ac:dyDescent="0.15">
      <c r="A79" s="74"/>
      <c r="B79" s="74"/>
      <c r="C79" s="74"/>
      <c r="D79" s="62"/>
      <c r="E79" s="62"/>
      <c r="F79" s="62"/>
      <c r="G79" s="62"/>
    </row>
    <row r="80" spans="1:7" ht="14.25" x14ac:dyDescent="0.15">
      <c r="A80" s="74"/>
      <c r="B80" s="74"/>
      <c r="C80" s="74"/>
      <c r="D80" s="62"/>
      <c r="E80" s="62"/>
      <c r="F80" s="62"/>
      <c r="G80" s="62"/>
    </row>
    <row r="81" spans="1:7" ht="14.25" x14ac:dyDescent="0.15">
      <c r="A81" s="74"/>
      <c r="B81" s="74"/>
      <c r="C81" s="74"/>
      <c r="D81" s="62"/>
      <c r="E81" s="62"/>
      <c r="F81" s="62"/>
      <c r="G81" s="62"/>
    </row>
    <row r="82" spans="1:7" ht="14.25" x14ac:dyDescent="0.15">
      <c r="A82" s="74"/>
      <c r="B82" s="74"/>
      <c r="C82" s="74"/>
      <c r="D82" s="62"/>
      <c r="E82" s="62"/>
      <c r="F82" s="62"/>
      <c r="G82" s="62"/>
    </row>
    <row r="83" spans="1:7" ht="14.25" x14ac:dyDescent="0.15">
      <c r="A83" s="62"/>
      <c r="B83" s="62"/>
      <c r="C83" s="62"/>
      <c r="D83" s="62"/>
      <c r="E83" s="62"/>
      <c r="F83" s="62"/>
      <c r="G83" s="62"/>
    </row>
    <row r="84" spans="1:7" ht="14.25" x14ac:dyDescent="0.15">
      <c r="A84" s="62"/>
      <c r="B84" s="62"/>
      <c r="C84" s="62"/>
      <c r="D84" s="62"/>
      <c r="E84" s="62"/>
      <c r="F84" s="62"/>
      <c r="G84" s="62"/>
    </row>
  </sheetData>
  <mergeCells count="9">
    <mergeCell ref="A43:C43"/>
    <mergeCell ref="A44:C44"/>
    <mergeCell ref="A40:C40"/>
    <mergeCell ref="A41:C41"/>
    <mergeCell ref="A1:G1"/>
    <mergeCell ref="A5:C5"/>
    <mergeCell ref="A15:C15"/>
    <mergeCell ref="A18:C18"/>
    <mergeCell ref="A42:C42"/>
  </mergeCells>
  <phoneticPr fontId="6"/>
  <pageMargins left="0.70866141732283472" right="0.55118110236220474" top="0.78740157480314965" bottom="0.74803149606299213" header="0.31496062992125984" footer="0.31496062992125984"/>
  <pageSetup paperSize="9" scale="83" orientation="portrait" horizontalDpi="4294967294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3"/>
  <sheetViews>
    <sheetView view="pageBreakPreview" topLeftCell="A10" zoomScale="85" zoomScaleSheetLayoutView="85" workbookViewId="0">
      <selection activeCell="A4" sqref="A4:B5"/>
    </sheetView>
  </sheetViews>
  <sheetFormatPr defaultRowHeight="13.5" x14ac:dyDescent="0.15"/>
  <cols>
    <col min="1" max="1" width="9.875" customWidth="1"/>
    <col min="2" max="2" width="3.75" customWidth="1"/>
    <col min="3" max="3" width="28.875" customWidth="1"/>
    <col min="4" max="6" width="14.625" customWidth="1"/>
    <col min="7" max="7" width="20.875" customWidth="1"/>
  </cols>
  <sheetData>
    <row r="1" spans="1:7" ht="14.25" x14ac:dyDescent="0.15">
      <c r="A1" s="344" t="s">
        <v>431</v>
      </c>
      <c r="B1" s="344"/>
      <c r="C1" s="344"/>
      <c r="D1" s="344"/>
      <c r="E1" s="344"/>
      <c r="F1" s="344"/>
      <c r="G1" s="344"/>
    </row>
    <row r="2" spans="1:7" ht="14.25" x14ac:dyDescent="0.15">
      <c r="A2" s="98"/>
      <c r="B2" s="98"/>
      <c r="C2" s="98"/>
      <c r="D2" s="98"/>
      <c r="E2" s="98"/>
      <c r="F2" s="98"/>
      <c r="G2" s="79"/>
    </row>
    <row r="3" spans="1:7" ht="14.25" x14ac:dyDescent="0.15">
      <c r="A3" s="78" t="s">
        <v>76</v>
      </c>
      <c r="B3" s="77"/>
      <c r="C3" s="77"/>
      <c r="D3" s="77"/>
      <c r="E3" s="77"/>
      <c r="F3" s="77"/>
      <c r="G3" s="79" t="s">
        <v>264</v>
      </c>
    </row>
    <row r="4" spans="1:7" ht="14.25" x14ac:dyDescent="0.15">
      <c r="A4" s="78" t="s">
        <v>1</v>
      </c>
      <c r="B4" s="77"/>
      <c r="C4" s="77"/>
      <c r="D4" s="77"/>
      <c r="E4" s="77"/>
      <c r="F4" s="77"/>
      <c r="G4" s="77"/>
    </row>
    <row r="5" spans="1:7" ht="14.25" x14ac:dyDescent="0.15">
      <c r="A5" s="372" t="s">
        <v>2</v>
      </c>
      <c r="B5" s="372"/>
      <c r="C5" s="372"/>
      <c r="D5" s="312" t="s">
        <v>438</v>
      </c>
      <c r="E5" s="309" t="s">
        <v>427</v>
      </c>
      <c r="F5" s="309" t="s">
        <v>3</v>
      </c>
      <c r="G5" s="97" t="s">
        <v>4</v>
      </c>
    </row>
    <row r="6" spans="1:7" ht="14.25" x14ac:dyDescent="0.15">
      <c r="A6" s="88" t="s">
        <v>13</v>
      </c>
      <c r="B6" s="89"/>
      <c r="C6" s="89"/>
      <c r="D6" s="96">
        <f>SUM(D7)</f>
        <v>90000</v>
      </c>
      <c r="E6" s="96">
        <f>SUM(E7)</f>
        <v>85000</v>
      </c>
      <c r="F6" s="96">
        <f>SUM(D6-E6)</f>
        <v>5000</v>
      </c>
      <c r="G6" s="90"/>
    </row>
    <row r="7" spans="1:7" ht="14.25" x14ac:dyDescent="0.15">
      <c r="A7" s="85"/>
      <c r="B7" s="86" t="s">
        <v>192</v>
      </c>
      <c r="C7" s="87"/>
      <c r="D7" s="96">
        <v>90000</v>
      </c>
      <c r="E7" s="96">
        <v>85000</v>
      </c>
      <c r="F7" s="96">
        <f t="shared" ref="F7:F12" si="0">SUM(D7-E7)</f>
        <v>5000</v>
      </c>
      <c r="G7" s="251" t="s">
        <v>326</v>
      </c>
    </row>
    <row r="8" spans="1:7" ht="14.25" x14ac:dyDescent="0.15">
      <c r="A8" s="80" t="s">
        <v>16</v>
      </c>
      <c r="B8" s="81"/>
      <c r="C8" s="81"/>
      <c r="D8" s="96">
        <f>SUM(D9)</f>
        <v>1200000</v>
      </c>
      <c r="E8" s="96">
        <f>SUM(E9)</f>
        <v>1200000</v>
      </c>
      <c r="F8" s="96">
        <f t="shared" si="0"/>
        <v>0</v>
      </c>
      <c r="G8" s="287"/>
    </row>
    <row r="9" spans="1:7" ht="14.25" x14ac:dyDescent="0.15">
      <c r="A9" s="85"/>
      <c r="B9" s="86" t="s">
        <v>17</v>
      </c>
      <c r="C9" s="187"/>
      <c r="D9" s="96">
        <v>1200000</v>
      </c>
      <c r="E9" s="96">
        <v>1200000</v>
      </c>
      <c r="F9" s="96">
        <f t="shared" si="0"/>
        <v>0</v>
      </c>
      <c r="G9" s="251" t="s">
        <v>55</v>
      </c>
    </row>
    <row r="10" spans="1:7" ht="14.25" x14ac:dyDescent="0.15">
      <c r="A10" s="80" t="s">
        <v>194</v>
      </c>
      <c r="B10" s="81"/>
      <c r="D10" s="96">
        <f>SUM(D11)</f>
        <v>1000</v>
      </c>
      <c r="E10" s="96">
        <f>SUM(E11)</f>
        <v>1000</v>
      </c>
      <c r="F10" s="96">
        <f t="shared" si="0"/>
        <v>0</v>
      </c>
      <c r="G10" s="82"/>
    </row>
    <row r="11" spans="1:7" ht="14.25" x14ac:dyDescent="0.15">
      <c r="A11" s="80"/>
      <c r="B11" s="81" t="s">
        <v>194</v>
      </c>
      <c r="D11" s="96">
        <v>1000</v>
      </c>
      <c r="E11" s="96">
        <v>1000</v>
      </c>
      <c r="F11" s="96">
        <f t="shared" si="0"/>
        <v>0</v>
      </c>
      <c r="G11" s="82"/>
    </row>
    <row r="12" spans="1:7" ht="14.25" x14ac:dyDescent="0.15">
      <c r="A12" s="366" t="s">
        <v>164</v>
      </c>
      <c r="B12" s="367"/>
      <c r="C12" s="368"/>
      <c r="D12" s="96">
        <f>SUM(D6,D8,D10)</f>
        <v>1291000</v>
      </c>
      <c r="E12" s="96">
        <f>SUM(E6,E8,E10)</f>
        <v>1286000</v>
      </c>
      <c r="F12" s="96">
        <f t="shared" si="0"/>
        <v>5000</v>
      </c>
      <c r="G12" s="84"/>
    </row>
    <row r="14" spans="1:7" ht="14.25" x14ac:dyDescent="0.15">
      <c r="A14" s="78" t="s">
        <v>27</v>
      </c>
      <c r="B14" s="77"/>
      <c r="C14" s="77"/>
      <c r="D14" s="77"/>
      <c r="E14" s="77"/>
      <c r="F14" s="77"/>
      <c r="G14" s="77"/>
    </row>
    <row r="15" spans="1:7" ht="14.25" x14ac:dyDescent="0.15">
      <c r="A15" s="372" t="s">
        <v>2</v>
      </c>
      <c r="B15" s="372"/>
      <c r="C15" s="372"/>
      <c r="D15" s="312" t="s">
        <v>438</v>
      </c>
      <c r="E15" s="309" t="s">
        <v>427</v>
      </c>
      <c r="F15" s="309" t="s">
        <v>3</v>
      </c>
      <c r="G15" s="92" t="s">
        <v>4</v>
      </c>
    </row>
    <row r="16" spans="1:7" ht="14.25" x14ac:dyDescent="0.15">
      <c r="A16" s="88" t="s">
        <v>30</v>
      </c>
      <c r="B16" s="89"/>
      <c r="C16" s="90"/>
      <c r="D16" s="91">
        <f>SUM(D17:D18)</f>
        <v>103000</v>
      </c>
      <c r="E16" s="91">
        <f>SUM(E17:E18)</f>
        <v>122000</v>
      </c>
      <c r="F16" s="96">
        <f>SUM(D16-E16)</f>
        <v>-19000</v>
      </c>
      <c r="G16" s="93"/>
    </row>
    <row r="17" spans="1:8" ht="14.25" x14ac:dyDescent="0.15">
      <c r="A17" s="80"/>
      <c r="B17" s="82" t="s">
        <v>207</v>
      </c>
      <c r="C17" s="186"/>
      <c r="D17" s="84">
        <v>1000</v>
      </c>
      <c r="E17" s="84">
        <v>20000</v>
      </c>
      <c r="F17" s="96">
        <f t="shared" ref="F17:F29" si="1">SUM(D17-E17)</f>
        <v>-19000</v>
      </c>
      <c r="G17" s="267"/>
    </row>
    <row r="18" spans="1:8" ht="14.25" x14ac:dyDescent="0.15">
      <c r="A18" s="85"/>
      <c r="B18" s="86" t="s">
        <v>170</v>
      </c>
      <c r="C18" s="187"/>
      <c r="D18" s="84">
        <v>102000</v>
      </c>
      <c r="E18" s="84">
        <v>102000</v>
      </c>
      <c r="F18" s="96">
        <f t="shared" si="1"/>
        <v>0</v>
      </c>
      <c r="G18" s="251" t="s">
        <v>290</v>
      </c>
      <c r="H18" t="s">
        <v>291</v>
      </c>
    </row>
    <row r="19" spans="1:8" ht="14.25" x14ac:dyDescent="0.15">
      <c r="A19" s="80" t="s">
        <v>188</v>
      </c>
      <c r="B19" s="81"/>
      <c r="C19" s="82"/>
      <c r="D19" s="84">
        <f>SUM(D20:D25)</f>
        <v>78000</v>
      </c>
      <c r="E19" s="84">
        <f>SUM(E20:E25)</f>
        <v>216000</v>
      </c>
      <c r="F19" s="96">
        <f t="shared" si="1"/>
        <v>-138000</v>
      </c>
      <c r="G19" s="252"/>
    </row>
    <row r="20" spans="1:8" ht="14.25" x14ac:dyDescent="0.15">
      <c r="A20" s="80"/>
      <c r="B20" s="81" t="s">
        <v>172</v>
      </c>
      <c r="C20" s="82"/>
      <c r="D20" s="84">
        <v>1000</v>
      </c>
      <c r="E20" s="84">
        <v>10000</v>
      </c>
      <c r="F20" s="96">
        <f t="shared" si="1"/>
        <v>-9000</v>
      </c>
      <c r="G20" s="252"/>
    </row>
    <row r="21" spans="1:8" ht="14.25" x14ac:dyDescent="0.15">
      <c r="A21" s="80"/>
      <c r="B21" s="81" t="s">
        <v>261</v>
      </c>
      <c r="C21" s="82"/>
      <c r="D21" s="84">
        <v>1000</v>
      </c>
      <c r="E21" s="84">
        <v>10000</v>
      </c>
      <c r="F21" s="96">
        <f t="shared" si="1"/>
        <v>-9000</v>
      </c>
      <c r="G21" s="252"/>
    </row>
    <row r="22" spans="1:8" ht="14.25" x14ac:dyDescent="0.15">
      <c r="A22" s="80"/>
      <c r="B22" s="81" t="s">
        <v>193</v>
      </c>
      <c r="C22" s="82"/>
      <c r="D22" s="84">
        <v>20000</v>
      </c>
      <c r="E22" s="84">
        <v>100000</v>
      </c>
      <c r="F22" s="96">
        <f t="shared" si="1"/>
        <v>-80000</v>
      </c>
      <c r="G22" s="252"/>
    </row>
    <row r="23" spans="1:8" ht="14.25" x14ac:dyDescent="0.15">
      <c r="A23" s="80"/>
      <c r="B23" s="200" t="s">
        <v>195</v>
      </c>
      <c r="C23" s="82"/>
      <c r="D23" s="84">
        <v>1000</v>
      </c>
      <c r="E23" s="84">
        <v>30000</v>
      </c>
      <c r="F23" s="96">
        <f t="shared" si="1"/>
        <v>-29000</v>
      </c>
      <c r="G23" s="252"/>
    </row>
    <row r="24" spans="1:8" ht="14.25" x14ac:dyDescent="0.15">
      <c r="A24" s="80"/>
      <c r="B24" s="81" t="s">
        <v>177</v>
      </c>
      <c r="C24" s="82"/>
      <c r="D24" s="84">
        <v>50000</v>
      </c>
      <c r="E24" s="84">
        <v>56000</v>
      </c>
      <c r="F24" s="96">
        <f t="shared" si="1"/>
        <v>-6000</v>
      </c>
      <c r="G24" s="252"/>
      <c r="H24" t="s">
        <v>293</v>
      </c>
    </row>
    <row r="25" spans="1:8" ht="14.25" x14ac:dyDescent="0.15">
      <c r="A25" s="85"/>
      <c r="B25" s="86" t="s">
        <v>196</v>
      </c>
      <c r="C25" s="87"/>
      <c r="D25" s="84">
        <v>5000</v>
      </c>
      <c r="E25" s="84">
        <v>10000</v>
      </c>
      <c r="F25" s="96">
        <f t="shared" si="1"/>
        <v>-5000</v>
      </c>
      <c r="G25" s="252"/>
    </row>
    <row r="26" spans="1:8" ht="14.25" x14ac:dyDescent="0.15">
      <c r="A26" s="80" t="s">
        <v>31</v>
      </c>
      <c r="B26" s="81"/>
      <c r="C26" s="82"/>
      <c r="D26" s="83">
        <f>SUM(D27)</f>
        <v>1200000</v>
      </c>
      <c r="E26" s="83">
        <f>SUM(E27)</f>
        <v>1200000</v>
      </c>
      <c r="F26" s="96">
        <f t="shared" si="1"/>
        <v>0</v>
      </c>
      <c r="G26" s="253"/>
    </row>
    <row r="27" spans="1:8" ht="14.25" x14ac:dyDescent="0.15">
      <c r="A27" s="80"/>
      <c r="B27" s="82" t="s">
        <v>32</v>
      </c>
      <c r="D27" s="84">
        <v>1200000</v>
      </c>
      <c r="E27" s="84">
        <v>1200000</v>
      </c>
      <c r="F27" s="96">
        <f t="shared" si="1"/>
        <v>0</v>
      </c>
      <c r="G27" s="251" t="s">
        <v>56</v>
      </c>
    </row>
    <row r="28" spans="1:8" ht="14.25" x14ac:dyDescent="0.15">
      <c r="A28" s="366" t="s">
        <v>180</v>
      </c>
      <c r="B28" s="367"/>
      <c r="C28" s="368"/>
      <c r="D28" s="84">
        <f>SUM(D16,D19,D26)</f>
        <v>1381000</v>
      </c>
      <c r="E28" s="84">
        <f>SUM(E16,E19,E26)</f>
        <v>1538000</v>
      </c>
      <c r="F28" s="96">
        <f t="shared" si="1"/>
        <v>-157000</v>
      </c>
      <c r="G28" s="84"/>
    </row>
    <row r="29" spans="1:8" ht="14.25" x14ac:dyDescent="0.15">
      <c r="A29" s="373" t="s">
        <v>181</v>
      </c>
      <c r="B29" s="374"/>
      <c r="C29" s="375"/>
      <c r="D29" s="84">
        <f>SUM(D12-D28)</f>
        <v>-90000</v>
      </c>
      <c r="E29" s="84">
        <f>SUM(E12-E28)</f>
        <v>-252000</v>
      </c>
      <c r="F29" s="96">
        <f t="shared" si="1"/>
        <v>162000</v>
      </c>
      <c r="G29" s="83"/>
    </row>
    <row r="30" spans="1:8" ht="14.25" x14ac:dyDescent="0.15">
      <c r="A30" s="94"/>
      <c r="B30" s="94"/>
      <c r="C30" s="94"/>
      <c r="D30" s="81"/>
      <c r="E30" s="94"/>
      <c r="F30" s="94"/>
      <c r="G30" s="81"/>
    </row>
    <row r="31" spans="1:8" ht="14.25" x14ac:dyDescent="0.15">
      <c r="A31" s="2" t="s">
        <v>126</v>
      </c>
      <c r="B31" s="1"/>
      <c r="C31" s="1"/>
      <c r="D31" s="1"/>
      <c r="E31" s="1"/>
      <c r="F31" s="1"/>
      <c r="G31" s="1"/>
    </row>
    <row r="32" spans="1:8" ht="14.25" x14ac:dyDescent="0.15">
      <c r="A32" s="2" t="s">
        <v>1</v>
      </c>
      <c r="B32" s="1"/>
      <c r="C32" s="1"/>
      <c r="D32" s="1"/>
      <c r="E32" s="1"/>
      <c r="F32" s="1"/>
      <c r="G32" s="1"/>
    </row>
    <row r="33" spans="1:7" ht="14.25" x14ac:dyDescent="0.15">
      <c r="A33" s="335" t="s">
        <v>42</v>
      </c>
      <c r="B33" s="335"/>
      <c r="C33" s="335"/>
      <c r="D33" s="312" t="s">
        <v>438</v>
      </c>
      <c r="E33" s="309" t="s">
        <v>427</v>
      </c>
      <c r="F33" s="309" t="s">
        <v>3</v>
      </c>
      <c r="G33" s="208" t="s">
        <v>4</v>
      </c>
    </row>
    <row r="34" spans="1:7" ht="14.25" x14ac:dyDescent="0.15">
      <c r="A34" s="14" t="s">
        <v>136</v>
      </c>
      <c r="B34" s="15"/>
      <c r="C34" s="15"/>
      <c r="D34" s="84">
        <f>SUM(D35)</f>
        <v>90000</v>
      </c>
      <c r="E34" s="84">
        <f>SUM(E35)</f>
        <v>90000</v>
      </c>
      <c r="F34" s="84">
        <f>SUM(D34-E34)</f>
        <v>0</v>
      </c>
      <c r="G34" s="93"/>
    </row>
    <row r="35" spans="1:7" ht="14.25" x14ac:dyDescent="0.15">
      <c r="A35" s="4"/>
      <c r="B35" s="206" t="s">
        <v>137</v>
      </c>
      <c r="C35" s="5"/>
      <c r="D35" s="84">
        <v>90000</v>
      </c>
      <c r="E35" s="84">
        <v>90000</v>
      </c>
      <c r="F35" s="84">
        <f t="shared" ref="F35:F40" si="2">SUM(D35-E35)</f>
        <v>0</v>
      </c>
      <c r="G35" s="311" t="s">
        <v>363</v>
      </c>
    </row>
    <row r="36" spans="1:7" ht="14.25" x14ac:dyDescent="0.15">
      <c r="A36" s="372" t="s">
        <v>251</v>
      </c>
      <c r="B36" s="372"/>
      <c r="C36" s="372"/>
      <c r="D36" s="84">
        <f>SUM(D34)</f>
        <v>90000</v>
      </c>
      <c r="E36" s="84">
        <f>SUM(E34)</f>
        <v>90000</v>
      </c>
      <c r="F36" s="84">
        <f t="shared" si="2"/>
        <v>0</v>
      </c>
      <c r="G36" s="93"/>
    </row>
    <row r="37" spans="1:7" ht="14.25" x14ac:dyDescent="0.15">
      <c r="A37" s="372" t="s">
        <v>252</v>
      </c>
      <c r="B37" s="372"/>
      <c r="C37" s="372"/>
      <c r="D37" s="84">
        <f>SUM(D36)</f>
        <v>90000</v>
      </c>
      <c r="E37" s="84">
        <f>SUM(E36)</f>
        <v>90000</v>
      </c>
      <c r="F37" s="84">
        <f t="shared" si="2"/>
        <v>0</v>
      </c>
      <c r="G37" s="84"/>
    </row>
    <row r="38" spans="1:7" ht="14.25" x14ac:dyDescent="0.15">
      <c r="A38" s="369" t="s">
        <v>243</v>
      </c>
      <c r="B38" s="370"/>
      <c r="C38" s="371"/>
      <c r="D38" s="84">
        <f>SUM(D29,D37)</f>
        <v>0</v>
      </c>
      <c r="E38" s="84">
        <f>SUM(E29,E37)</f>
        <v>-162000</v>
      </c>
      <c r="F38" s="84">
        <f t="shared" si="2"/>
        <v>162000</v>
      </c>
      <c r="G38" s="93"/>
    </row>
    <row r="39" spans="1:7" ht="14.25" x14ac:dyDescent="0.15">
      <c r="A39" s="366" t="s">
        <v>253</v>
      </c>
      <c r="B39" s="367"/>
      <c r="C39" s="368"/>
      <c r="D39" s="84">
        <v>0</v>
      </c>
      <c r="E39" s="84">
        <v>162000</v>
      </c>
      <c r="F39" s="84">
        <f t="shared" si="2"/>
        <v>-162000</v>
      </c>
      <c r="G39" s="84"/>
    </row>
    <row r="40" spans="1:7" ht="14.25" x14ac:dyDescent="0.15">
      <c r="A40" s="366" t="s">
        <v>254</v>
      </c>
      <c r="B40" s="367"/>
      <c r="C40" s="368"/>
      <c r="D40" s="84">
        <f>SUM(D38:D39)</f>
        <v>0</v>
      </c>
      <c r="E40" s="84">
        <f>SUM(E38:E39)</f>
        <v>0</v>
      </c>
      <c r="F40" s="84">
        <f t="shared" si="2"/>
        <v>0</v>
      </c>
      <c r="G40" s="83"/>
    </row>
    <row r="41" spans="1:7" ht="14.25" x14ac:dyDescent="0.15">
      <c r="G41" s="81"/>
    </row>
    <row r="42" spans="1:7" ht="14.25" x14ac:dyDescent="0.15">
      <c r="G42" s="81"/>
    </row>
    <row r="43" spans="1:7" ht="14.25" x14ac:dyDescent="0.15">
      <c r="G43" s="81"/>
    </row>
    <row r="44" spans="1:7" ht="14.25" x14ac:dyDescent="0.15">
      <c r="A44" s="95"/>
      <c r="B44" s="95"/>
      <c r="C44" s="95"/>
      <c r="D44" s="81"/>
      <c r="E44" s="81"/>
      <c r="F44" s="81"/>
      <c r="G44" s="81"/>
    </row>
    <row r="45" spans="1:7" ht="14.25" x14ac:dyDescent="0.15">
      <c r="A45" s="81"/>
      <c r="B45" s="81"/>
      <c r="C45" s="81"/>
      <c r="D45" s="81"/>
      <c r="E45" s="81"/>
      <c r="F45" s="81"/>
      <c r="G45" s="81"/>
    </row>
    <row r="46" spans="1:7" ht="14.25" x14ac:dyDescent="0.15">
      <c r="A46" s="81"/>
      <c r="B46" s="81"/>
      <c r="C46" s="81"/>
      <c r="D46" s="81"/>
      <c r="E46" s="81"/>
      <c r="F46" s="81"/>
      <c r="G46" s="81"/>
    </row>
    <row r="47" spans="1:7" ht="14.25" x14ac:dyDescent="0.15">
      <c r="A47" s="81"/>
      <c r="B47" s="81"/>
      <c r="C47" s="81"/>
      <c r="D47" s="81"/>
      <c r="E47" s="81"/>
      <c r="F47" s="81"/>
      <c r="G47" s="81"/>
    </row>
    <row r="48" spans="1:7" ht="14.25" x14ac:dyDescent="0.15">
      <c r="A48" s="95"/>
      <c r="B48" s="95"/>
      <c r="C48" s="95"/>
      <c r="D48" s="94"/>
      <c r="E48" s="94"/>
      <c r="F48" s="94"/>
      <c r="G48" s="94"/>
    </row>
    <row r="49" spans="1:7" ht="14.25" x14ac:dyDescent="0.15">
      <c r="A49" s="81"/>
      <c r="B49" s="81"/>
      <c r="C49" s="81"/>
      <c r="D49" s="81"/>
      <c r="E49" s="81"/>
      <c r="F49" s="81"/>
      <c r="G49" s="81"/>
    </row>
    <row r="50" spans="1:7" ht="14.25" x14ac:dyDescent="0.15">
      <c r="A50" s="81"/>
      <c r="B50" s="81"/>
      <c r="C50" s="81"/>
      <c r="D50" s="81"/>
      <c r="E50" s="81"/>
      <c r="F50" s="81"/>
      <c r="G50" s="81"/>
    </row>
    <row r="51" spans="1:7" ht="14.25" x14ac:dyDescent="0.15">
      <c r="A51" s="81"/>
      <c r="B51" s="81"/>
      <c r="C51" s="81"/>
      <c r="D51" s="81"/>
      <c r="E51" s="81"/>
      <c r="F51" s="81"/>
      <c r="G51" s="81"/>
    </row>
    <row r="52" spans="1:7" ht="14.25" x14ac:dyDescent="0.15">
      <c r="A52" s="81"/>
      <c r="B52" s="81"/>
      <c r="C52" s="81"/>
      <c r="D52" s="81"/>
      <c r="E52" s="81"/>
      <c r="F52" s="81"/>
      <c r="G52" s="81"/>
    </row>
    <row r="53" spans="1:7" ht="14.25" x14ac:dyDescent="0.15">
      <c r="A53" s="81"/>
      <c r="B53" s="81"/>
      <c r="C53" s="81"/>
      <c r="D53" s="81"/>
      <c r="E53" s="81"/>
      <c r="F53" s="81"/>
      <c r="G53" s="81"/>
    </row>
    <row r="54" spans="1:7" ht="14.25" x14ac:dyDescent="0.15">
      <c r="A54" s="81"/>
      <c r="B54" s="81"/>
      <c r="C54" s="81"/>
      <c r="D54" s="81"/>
      <c r="E54" s="81"/>
      <c r="F54" s="81"/>
      <c r="G54" s="81"/>
    </row>
    <row r="55" spans="1:7" ht="14.25" x14ac:dyDescent="0.15">
      <c r="A55" s="81"/>
      <c r="B55" s="81"/>
      <c r="C55" s="81"/>
      <c r="D55" s="81"/>
      <c r="E55" s="81"/>
      <c r="F55" s="81"/>
      <c r="G55" s="81"/>
    </row>
    <row r="56" spans="1:7" ht="14.25" x14ac:dyDescent="0.15">
      <c r="A56" s="81"/>
      <c r="B56" s="81"/>
      <c r="C56" s="81"/>
      <c r="D56" s="81"/>
      <c r="E56" s="81"/>
      <c r="F56" s="81"/>
      <c r="G56" s="81"/>
    </row>
    <row r="57" spans="1:7" ht="14.25" x14ac:dyDescent="0.15">
      <c r="A57" s="95"/>
      <c r="B57" s="95"/>
      <c r="C57" s="95"/>
      <c r="D57" s="94"/>
      <c r="E57" s="94"/>
      <c r="F57" s="94"/>
      <c r="G57" s="94"/>
    </row>
    <row r="58" spans="1:7" ht="14.25" x14ac:dyDescent="0.15">
      <c r="A58" s="81"/>
      <c r="B58" s="81"/>
      <c r="C58" s="81"/>
      <c r="D58" s="81"/>
      <c r="E58" s="81"/>
      <c r="F58" s="81"/>
      <c r="G58" s="81"/>
    </row>
    <row r="59" spans="1:7" ht="14.25" x14ac:dyDescent="0.15">
      <c r="A59" s="81"/>
      <c r="B59" s="81"/>
      <c r="C59" s="81"/>
      <c r="D59" s="81"/>
      <c r="E59" s="81"/>
      <c r="F59" s="81"/>
      <c r="G59" s="81"/>
    </row>
    <row r="60" spans="1:7" ht="14.25" x14ac:dyDescent="0.15">
      <c r="A60" s="81"/>
      <c r="B60" s="81"/>
      <c r="C60" s="81"/>
      <c r="D60" s="81"/>
      <c r="E60" s="81"/>
      <c r="F60" s="81"/>
      <c r="G60" s="81"/>
    </row>
    <row r="61" spans="1:7" ht="14.25" x14ac:dyDescent="0.15">
      <c r="A61" s="81"/>
      <c r="B61" s="81"/>
      <c r="C61" s="81"/>
      <c r="D61" s="81"/>
      <c r="E61" s="81"/>
      <c r="F61" s="81"/>
      <c r="G61" s="81"/>
    </row>
    <row r="62" spans="1:7" ht="14.25" x14ac:dyDescent="0.15">
      <c r="A62" s="95"/>
      <c r="B62" s="95"/>
      <c r="C62" s="95"/>
      <c r="D62" s="81"/>
      <c r="E62" s="81"/>
      <c r="F62" s="81"/>
      <c r="G62" s="81"/>
    </row>
    <row r="63" spans="1:7" ht="14.25" x14ac:dyDescent="0.15">
      <c r="A63" s="81"/>
      <c r="B63" s="81"/>
      <c r="C63" s="81"/>
      <c r="D63" s="81"/>
      <c r="E63" s="81"/>
      <c r="F63" s="81"/>
      <c r="G63" s="81"/>
    </row>
    <row r="64" spans="1:7" ht="14.25" x14ac:dyDescent="0.15">
      <c r="A64" s="81"/>
      <c r="B64" s="81"/>
      <c r="C64" s="81"/>
      <c r="D64" s="81"/>
      <c r="E64" s="81"/>
      <c r="F64" s="81"/>
      <c r="G64" s="81"/>
    </row>
    <row r="65" spans="1:7" ht="14.25" x14ac:dyDescent="0.15">
      <c r="A65" s="95"/>
      <c r="B65" s="95"/>
      <c r="C65" s="95"/>
      <c r="D65" s="94"/>
      <c r="E65" s="94"/>
      <c r="F65" s="94"/>
      <c r="G65" s="94"/>
    </row>
    <row r="66" spans="1:7" ht="14.25" x14ac:dyDescent="0.15">
      <c r="A66" s="81"/>
      <c r="B66" s="81"/>
      <c r="C66" s="81"/>
      <c r="D66" s="81"/>
      <c r="E66" s="81"/>
      <c r="F66" s="81"/>
      <c r="G66" s="81"/>
    </row>
    <row r="67" spans="1:7" ht="14.25" x14ac:dyDescent="0.15">
      <c r="A67" s="81"/>
      <c r="B67" s="81"/>
      <c r="C67" s="81"/>
      <c r="D67" s="81"/>
      <c r="E67" s="81"/>
      <c r="F67" s="81"/>
      <c r="G67" s="81"/>
    </row>
    <row r="68" spans="1:7" ht="14.25" x14ac:dyDescent="0.15">
      <c r="A68" s="95"/>
      <c r="B68" s="95"/>
      <c r="C68" s="95"/>
      <c r="D68" s="81"/>
      <c r="E68" s="81"/>
      <c r="F68" s="81"/>
      <c r="G68" s="81"/>
    </row>
    <row r="69" spans="1:7" ht="14.25" x14ac:dyDescent="0.15">
      <c r="A69" s="95"/>
      <c r="B69" s="95"/>
      <c r="C69" s="95"/>
      <c r="D69" s="81"/>
      <c r="E69" s="81"/>
      <c r="F69" s="81"/>
      <c r="G69" s="81"/>
    </row>
    <row r="70" spans="1:7" ht="14.25" x14ac:dyDescent="0.15">
      <c r="A70" s="95"/>
      <c r="B70" s="95"/>
      <c r="C70" s="95"/>
      <c r="D70" s="81"/>
      <c r="E70" s="81"/>
      <c r="F70" s="81"/>
      <c r="G70" s="81"/>
    </row>
    <row r="71" spans="1:7" ht="14.25" x14ac:dyDescent="0.15">
      <c r="A71" s="95"/>
      <c r="B71" s="95"/>
      <c r="C71" s="95"/>
      <c r="D71" s="81"/>
      <c r="E71" s="81"/>
      <c r="F71" s="81"/>
      <c r="G71" s="81"/>
    </row>
    <row r="72" spans="1:7" ht="14.25" x14ac:dyDescent="0.15">
      <c r="A72" s="81"/>
      <c r="B72" s="81"/>
      <c r="C72" s="81"/>
      <c r="D72" s="81"/>
      <c r="E72" s="81"/>
      <c r="F72" s="81"/>
      <c r="G72" s="81"/>
    </row>
    <row r="73" spans="1:7" ht="14.25" x14ac:dyDescent="0.15">
      <c r="A73" s="81"/>
      <c r="B73" s="81"/>
      <c r="C73" s="81"/>
      <c r="D73" s="81"/>
      <c r="E73" s="81"/>
      <c r="F73" s="81"/>
      <c r="G73" s="81"/>
    </row>
  </sheetData>
  <mergeCells count="12">
    <mergeCell ref="A33:C33"/>
    <mergeCell ref="A28:C28"/>
    <mergeCell ref="A29:C29"/>
    <mergeCell ref="A1:G1"/>
    <mergeCell ref="A5:C5"/>
    <mergeCell ref="A12:C12"/>
    <mergeCell ref="A15:C15"/>
    <mergeCell ref="A39:C39"/>
    <mergeCell ref="A40:C40"/>
    <mergeCell ref="A38:C38"/>
    <mergeCell ref="A36:C36"/>
    <mergeCell ref="A37:C37"/>
  </mergeCells>
  <phoneticPr fontId="6"/>
  <pageMargins left="0.70866141732283472" right="0.55118110236220474" top="0.78740157480314965" bottom="0.74803149606299213" header="0.31496062992125984" footer="0.31496062992125984"/>
  <pageSetup paperSize="9" scale="85" orientation="portrait" horizontalDpi="4294967294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13</vt:i4>
      </vt:variant>
      <vt:variant>
        <vt:lpstr>名前付き一覧</vt:lpstr>
      </vt:variant>
      <vt:variant>
        <vt:i4>11</vt:i4>
      </vt:variant>
    </vt:vector>
  </HeadingPairs>
  <TitlesOfParts>
    <vt:vector size="24" baseType="lpstr">
      <vt:lpstr>予算構成図</vt:lpstr>
      <vt:lpstr>全体</vt:lpstr>
      <vt:lpstr>地域拠点</vt:lpstr>
      <vt:lpstr>介護拠点</vt:lpstr>
      <vt:lpstr>法人</vt:lpstr>
      <vt:lpstr>地域</vt:lpstr>
      <vt:lpstr>学童</vt:lpstr>
      <vt:lpstr>共募</vt:lpstr>
      <vt:lpstr>貸付</vt:lpstr>
      <vt:lpstr>心配</vt:lpstr>
      <vt:lpstr>梨の実</vt:lpstr>
      <vt:lpstr>訪問</vt:lpstr>
      <vt:lpstr>居宅</vt:lpstr>
      <vt:lpstr>介護拠点!Print_Area</vt:lpstr>
      <vt:lpstr>学童!Print_Area</vt:lpstr>
      <vt:lpstr>居宅!Print_Area</vt:lpstr>
      <vt:lpstr>共募!Print_Area</vt:lpstr>
      <vt:lpstr>心配!Print_Area</vt:lpstr>
      <vt:lpstr>貸付!Print_Area</vt:lpstr>
      <vt:lpstr>地域!Print_Area</vt:lpstr>
      <vt:lpstr>地域拠点!Print_Area</vt:lpstr>
      <vt:lpstr>法人!Print_Area</vt:lpstr>
      <vt:lpstr>訪問!Print_Area</vt:lpstr>
      <vt:lpstr>梨の実!Print_Area</vt:lpstr>
    </vt:vector>
  </TitlesOfParts>
  <Company>芳賀町社会福祉協議会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高津戸</dc:creator>
  <cp:lastModifiedBy>芳賀町社会福祉協議会2</cp:lastModifiedBy>
  <cp:lastPrinted>2015-03-11T11:07:54Z</cp:lastPrinted>
  <dcterms:created xsi:type="dcterms:W3CDTF">2013-03-07T07:59:58Z</dcterms:created>
  <dcterms:modified xsi:type="dcterms:W3CDTF">2015-03-12T04:31:07Z</dcterms:modified>
</cp:coreProperties>
</file>